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'!$A$1:$E$44</definedName>
    <definedName name="_xlnm.Print_Area" localSheetId="1">'PASSIVO-PROFORMA'!$A$1:$M$105</definedName>
    <definedName name="_xlnm.Print_Area" localSheetId="5">'POS FIN'!$A$1:$F$29</definedName>
    <definedName name="_xlnm.Print_Area" localSheetId="3">'SP ATT IAS'!$A$1:$G$35</definedName>
    <definedName name="_xlnm.Print_Area" localSheetId="4">'SP PAS IAS '!$A$1:$G$32</definedName>
    <definedName name="EV__LASTREFTIME__" hidden="1">40385.759849537</definedName>
  </definedNames>
  <calcPr fullCalcOnLoad="1"/>
</workbook>
</file>

<file path=xl/sharedStrings.xml><?xml version="1.0" encoding="utf-8"?>
<sst xmlns="http://schemas.openxmlformats.org/spreadsheetml/2006/main" count="557" uniqueCount="406">
  <si>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</si>
  <si>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</si>
  <si>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</si>
  <si>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</si>
  <si>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</si>
  <si>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</si>
  <si>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</si>
  <si>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</si>
  <si>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</si>
  <si>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</si>
  <si>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</si>
  <si>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</si>
  <si>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</si>
  <si>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</si>
  <si>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</si>
  <si>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</si>
  <si>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</si>
  <si>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</si>
  <si>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</si>
  <si>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</si>
  <si>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</si>
  <si>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</si>
  <si>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</si>
  <si>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</si>
  <si>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</si>
  <si>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</si>
  <si>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</si>
  <si>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</si>
  <si>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</si>
  <si>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</si>
  <si>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</si>
  <si>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</si>
  <si>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</si>
  <si>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</si>
  <si>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</si>
  <si>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</si>
  <si>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</si>
  <si>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</si>
  <si>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</si>
  <si>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</si>
  <si>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</si>
  <si>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</si>
  <si>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</si>
  <si>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</si>
  <si>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</si>
  <si>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</si>
  <si>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</si>
  <si>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</si>
  <si>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</si>
  <si>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</si>
  <si>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</si>
  <si>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</si>
  <si>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</si>
  <si>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</si>
  <si>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</si>
  <si>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</si>
  <si>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</si>
  <si>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</si>
  <si>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</si>
  <si>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</si>
  <si>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</si>
  <si>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</si>
  <si>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</si>
  <si>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</si>
  <si>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</si>
  <si>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</si>
  <si>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</si>
  <si>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</si>
  <si>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</si>
  <si>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</si>
  <si>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</si>
  <si>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</si>
  <si>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</si>
  <si>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</si>
  <si>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</si>
  <si>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</si>
  <si>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</si>
  <si>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</si>
  <si>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</si>
  <si>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</si>
  <si>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</si>
  <si>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</si>
  <si>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</si>
  <si>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</si>
  <si>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</si>
  <si>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</si>
  <si>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</si>
  <si>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</si>
  <si>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</si>
  <si>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</si>
  <si>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</si>
  <si>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</si>
  <si>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</si>
  <si>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</si>
  <si>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</si>
  <si>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</si>
  <si>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</si>
  <si>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</si>
  <si>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</si>
  <si>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</si>
  <si>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</si>
  <si>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</si>
  <si>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</si>
  <si>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</si>
  <si>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</si>
  <si>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</si>
  <si>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</si>
  <si>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</si>
  <si>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</si>
  <si>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</si>
  <si>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</si>
  <si>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</si>
  <si>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</si>
  <si>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</si>
  <si>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</si>
  <si>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</si>
  <si>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</si>
  <si>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</si>
  <si>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</si>
  <si>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</si>
  <si>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</si>
  <si>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</si>
  <si>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</si>
  <si>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</si>
  <si>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</si>
  <si>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</si>
  <si>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</si>
  <si>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</si>
  <si>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</si>
  <si>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</si>
  <si>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</si>
  <si>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</si>
  <si>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</si>
  <si>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</si>
  <si>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</si>
  <si>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</si>
  <si>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</si>
  <si>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</si>
  <si>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</si>
  <si>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</si>
  <si>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</si>
  <si>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</si>
  <si>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</si>
  <si>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</si>
  <si>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</si>
  <si>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</si>
  <si>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</si>
  <si>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</si>
  <si>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</si>
  <si>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</si>
  <si>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</si>
  <si>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</si>
  <si>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</si>
  <si>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</si>
  <si>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</si>
  <si>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</si>
  <si>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</si>
  <si>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</si>
  <si>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</si>
  <si>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</si>
  <si>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</si>
  <si>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</si>
  <si>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</si>
  <si>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</si>
  <si>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</si>
  <si>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</si>
  <si>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</si>
  <si>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</si>
  <si>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</si>
  <si>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</si>
  <si>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</si>
  <si>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</si>
  <si>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</si>
  <si>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</si>
  <si>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</si>
  <si>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</si>
  <si>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</si>
  <si>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</si>
  <si>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</si>
  <si>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</si>
  <si>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</si>
  <si>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</si>
  <si>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</si>
  <si>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</si>
  <si>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</si>
  <si>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</si>
  <si>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</si>
  <si>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</si>
  <si>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</si>
  <si>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</si>
  <si>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</si>
  <si>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</si>
  <si>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</si>
  <si>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</si>
  <si>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</si>
  <si>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</si>
  <si>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</si>
  <si>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</si>
  <si>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</si>
  <si>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</si>
  <si>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</si>
  <si>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</si>
  <si>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</si>
  <si>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</si>
  <si>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</si>
  <si>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</si>
  <si>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</si>
  <si>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</si>
  <si>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</si>
  <si>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</si>
  <si>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</si>
  <si>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</si>
  <si>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</si>
  <si>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</si>
  <si>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</si>
  <si>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</si>
  <si>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</si>
  <si>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</si>
  <si>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</si>
  <si>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</si>
  <si>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</si>
  <si>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</si>
  <si>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</si>
  <si>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</si>
  <si>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</si>
  <si>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</si>
  <si>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</si>
  <si>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</si>
  <si>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</si>
  <si>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</si>
  <si>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</si>
  <si>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</si>
  <si>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</si>
  <si>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</si>
  <si>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</si>
  <si>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</si>
  <si>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</si>
  <si>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</si>
  <si>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</si>
  <si>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</si>
  <si>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</si>
  <si>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</si>
  <si>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</si>
  <si>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</si>
  <si>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</si>
  <si>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</si>
  <si>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</si>
  <si>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</si>
  <si>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</si>
  <si>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</si>
  <si>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</si>
  <si>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</si>
  <si>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</si>
  <si>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</si>
  <si>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</si>
  <si>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</si>
  <si>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</si>
  <si>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</si>
  <si>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</si>
  <si>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</si>
  <si>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</si>
  <si>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</si>
  <si>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</si>
  <si>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 xml:space="preserve">Al     </t>
  </si>
  <si>
    <t>Ebitda</t>
  </si>
  <si>
    <t>Balance sheet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</si>
  <si>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</si>
  <si>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</si>
  <si>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</si>
  <si>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</si>
  <si>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</si>
  <si>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</si>
  <si>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</si>
  <si>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</si>
  <si>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of which with related parties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</si>
  <si>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</si>
  <si>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</si>
  <si>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</si>
  <si>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</si>
  <si>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</si>
  <si>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</si>
  <si>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</si>
  <si>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Short-term tax receivables</t>
  </si>
  <si>
    <t>Inventories</t>
  </si>
  <si>
    <t>Cash and cash equivalents</t>
  </si>
  <si>
    <t>Total current assets</t>
  </si>
  <si>
    <t>TOTAL ASSETS</t>
  </si>
  <si>
    <t>30 June 2009</t>
  </si>
  <si>
    <t>31 December 2008</t>
  </si>
  <si>
    <t>Change</t>
  </si>
  <si>
    <t>Notes</t>
  </si>
  <si>
    <t xml:space="preserve">  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</si>
  <si>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</si>
  <si>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</si>
  <si>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</si>
  <si>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</si>
  <si>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</si>
  <si>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</si>
  <si>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</si>
  <si>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</si>
  <si>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</si>
  <si>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</si>
  <si>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</si>
  <si>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</si>
  <si>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</si>
  <si>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</si>
  <si>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</si>
  <si>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</si>
  <si>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</si>
  <si>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</si>
  <si>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</si>
  <si>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</si>
  <si>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</si>
  <si>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At 30 June 2009</t>
  </si>
  <si>
    <t>At 31 December 2008</t>
  </si>
  <si>
    <t>Liquidity</t>
  </si>
  <si>
    <t>Short-term financial receivables due from third parties</t>
  </si>
  <si>
    <t>Short-term financial receivables due from affiliated companies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</si>
  <si>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</si>
  <si>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</si>
  <si>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</si>
  <si>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</si>
  <si>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</si>
  <si>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</si>
  <si>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</si>
  <si>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Aprilia Instruments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</si>
  <si>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</si>
  <si>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</si>
  <si>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</si>
  <si>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</si>
  <si>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</si>
  <si>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</si>
  <si>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INCOME STATEMENT</t>
  </si>
  <si>
    <t>Half year 2009</t>
  </si>
  <si>
    <t>Half year 2008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</si>
  <si>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</si>
  <si>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</si>
  <si>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</si>
  <si>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</si>
  <si>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</si>
  <si>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</si>
  <si>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</si>
  <si>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</si>
  <si>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</si>
  <si>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</si>
  <si>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</si>
  <si>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</si>
  <si>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</si>
  <si>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</si>
  <si>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</si>
  <si>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</si>
  <si>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</si>
  <si>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</si>
  <si>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</si>
  <si>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</si>
  <si>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</si>
  <si>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</si>
  <si>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</si>
  <si>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Net exchange gains/(losses)</t>
  </si>
  <si>
    <t xml:space="preserve">Amounts in €/000 </t>
  </si>
  <si>
    <t>1H 2009</t>
  </si>
  <si>
    <t>1H 2010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</si>
  <si>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</si>
  <si>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</si>
  <si>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</si>
  <si>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</si>
  <si>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</si>
  <si>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</si>
  <si>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Dividend income</t>
  </si>
  <si>
    <t>Income from public grants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</si>
  <si>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</si>
  <si>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</si>
  <si>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</si>
  <si>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</si>
  <si>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</si>
  <si>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</si>
  <si>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</si>
  <si>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</si>
  <si>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</si>
  <si>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</si>
  <si>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</si>
  <si>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</si>
  <si>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Penalty for the debenture loan redeemed in advance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</si>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</sst>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5" borderId="1" applyNumberFormat="0" applyAlignment="0" applyProtection="0"/>
    <xf numFmtId="0" fontId="34" fillId="0" borderId="2" applyNumberFormat="0" applyFill="0" applyAlignment="0" applyProtection="0"/>
    <xf numFmtId="0" fontId="35" fillId="1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6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8" fillId="5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6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Alignment="1">
      <alignment horizontal="center"/>
    </xf>
    <xf numFmtId="0" fontId="7" fillId="16" borderId="0" xfId="0" applyFont="1" applyFill="1" applyAlignment="1">
      <alignment/>
    </xf>
    <xf numFmtId="0" fontId="1" fillId="16" borderId="0" xfId="0" applyFont="1" applyFill="1" applyAlignment="1" quotePrefix="1">
      <alignment horizontal="left"/>
    </xf>
    <xf numFmtId="0" fontId="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6" fillId="16" borderId="0" xfId="0" applyFont="1" applyFill="1" applyAlignment="1">
      <alignment/>
    </xf>
    <xf numFmtId="0" fontId="0" fillId="16" borderId="0" xfId="0" applyFont="1" applyFill="1" applyAlignment="1">
      <alignment horizontal="center" vertical="center"/>
    </xf>
    <xf numFmtId="0" fontId="1" fillId="16" borderId="15" xfId="0" applyFont="1" applyFill="1" applyBorder="1" applyAlignment="1" applyProtection="1">
      <alignment horizontal="centerContinuous" vertical="center"/>
      <protection/>
    </xf>
    <xf numFmtId="0" fontId="1" fillId="16" borderId="16" xfId="0" applyFont="1" applyFill="1" applyBorder="1" applyAlignment="1" applyProtection="1">
      <alignment horizontal="centerContinuous" vertical="center"/>
      <protection/>
    </xf>
    <xf numFmtId="0" fontId="0" fillId="16" borderId="18" xfId="0" applyFont="1" applyFill="1" applyBorder="1" applyAlignment="1" applyProtection="1">
      <alignment horizontal="centerContinuous" vertical="center"/>
      <protection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0" fontId="1" fillId="16" borderId="19" xfId="0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1" fillId="16" borderId="15" xfId="0" applyFont="1" applyFill="1" applyBorder="1" applyAlignment="1" applyProtection="1">
      <alignment/>
      <protection/>
    </xf>
    <xf numFmtId="0" fontId="0" fillId="16" borderId="16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 vertical="center"/>
      <protection/>
    </xf>
    <xf numFmtId="180" fontId="0" fillId="16" borderId="20" xfId="0" applyNumberFormat="1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horizontal="left" vertical="center"/>
      <protection/>
    </xf>
    <xf numFmtId="0" fontId="8" fillId="16" borderId="0" xfId="0" applyFont="1" applyFill="1" applyAlignment="1" applyProtection="1">
      <alignment vertical="center"/>
      <protection/>
    </xf>
    <xf numFmtId="37" fontId="8" fillId="16" borderId="0" xfId="0" applyNumberFormat="1" applyFont="1" applyFill="1" applyBorder="1" applyAlignment="1" applyProtection="1">
      <alignment vertical="center"/>
      <protection/>
    </xf>
    <xf numFmtId="37" fontId="8" fillId="16" borderId="0" xfId="0" applyNumberFormat="1" applyFont="1" applyFill="1" applyAlignment="1" applyProtection="1">
      <alignment vertical="center"/>
      <protection/>
    </xf>
    <xf numFmtId="178" fontId="6" fillId="16" borderId="21" xfId="0" applyNumberFormat="1" applyFont="1" applyFill="1" applyBorder="1" applyAlignment="1">
      <alignment/>
    </xf>
    <xf numFmtId="0" fontId="10" fillId="16" borderId="10" xfId="0" applyFont="1" applyFill="1" applyBorder="1" applyAlignment="1" applyProtection="1">
      <alignment vertical="center"/>
      <protection/>
    </xf>
    <xf numFmtId="0" fontId="10" fillId="16" borderId="0" xfId="0" applyFont="1" applyFill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vertical="center"/>
      <protection/>
    </xf>
    <xf numFmtId="37" fontId="10" fillId="16" borderId="0" xfId="0" applyNumberFormat="1" applyFont="1" applyFill="1" applyAlignment="1" applyProtection="1">
      <alignment vertical="center"/>
      <protection/>
    </xf>
    <xf numFmtId="180" fontId="0" fillId="16" borderId="21" xfId="0" applyNumberFormat="1" applyFont="1" applyFill="1" applyBorder="1" applyAlignment="1" applyProtection="1">
      <alignment horizontal="right" vertical="center"/>
      <protection/>
    </xf>
    <xf numFmtId="0" fontId="10" fillId="16" borderId="0" xfId="0" applyFont="1" applyFill="1" applyAlignment="1" applyProtection="1">
      <alignment horizontal="left" vertical="center"/>
      <protection/>
    </xf>
    <xf numFmtId="0" fontId="10" fillId="16" borderId="0" xfId="0" applyFont="1" applyFill="1" applyAlignment="1" applyProtection="1" quotePrefix="1">
      <alignment horizontal="left" vertical="center"/>
      <protection/>
    </xf>
    <xf numFmtId="38" fontId="1" fillId="16" borderId="19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 applyProtection="1">
      <alignment vertical="center"/>
      <protection/>
    </xf>
    <xf numFmtId="38" fontId="0" fillId="16" borderId="21" xfId="46" applyFont="1" applyFill="1" applyBorder="1" applyAlignment="1" applyProtection="1">
      <alignment horizontal="right" vertical="center"/>
      <protection/>
    </xf>
    <xf numFmtId="0" fontId="8" fillId="16" borderId="10" xfId="0" applyFont="1" applyFill="1" applyBorder="1" applyAlignment="1" applyProtection="1">
      <alignment vertical="center"/>
      <protection/>
    </xf>
    <xf numFmtId="37" fontId="10" fillId="16" borderId="0" xfId="0" applyNumberFormat="1" applyFont="1" applyFill="1" applyBorder="1" applyAlignment="1" applyProtection="1">
      <alignment horizontal="center" vertical="center"/>
      <protection/>
    </xf>
    <xf numFmtId="37" fontId="10" fillId="16" borderId="19" xfId="0" applyNumberFormat="1" applyFont="1" applyFill="1" applyBorder="1" applyAlignment="1" applyProtection="1">
      <alignment horizontal="center" vertical="center"/>
      <protection/>
    </xf>
    <xf numFmtId="37" fontId="10" fillId="16" borderId="10" xfId="0" applyNumberFormat="1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>
      <alignment/>
    </xf>
    <xf numFmtId="0" fontId="8" fillId="16" borderId="12" xfId="0" applyFont="1" applyFill="1" applyBorder="1" applyAlignment="1" applyProtection="1">
      <alignment vertical="center"/>
      <protection/>
    </xf>
    <xf numFmtId="0" fontId="8" fillId="16" borderId="13" xfId="0" applyFont="1" applyFill="1" applyBorder="1" applyAlignment="1" applyProtection="1">
      <alignment horizontal="left" vertical="center"/>
      <protection/>
    </xf>
    <xf numFmtId="0" fontId="12" fillId="16" borderId="13" xfId="0" applyFont="1" applyFill="1" applyBorder="1" applyAlignment="1" applyProtection="1">
      <alignment vertical="center"/>
      <protection/>
    </xf>
    <xf numFmtId="0" fontId="10" fillId="16" borderId="13" xfId="0" applyFont="1" applyFill="1" applyBorder="1" applyAlignment="1" applyProtection="1">
      <alignment vertical="center"/>
      <protection/>
    </xf>
    <xf numFmtId="37" fontId="10" fillId="16" borderId="13" xfId="0" applyNumberFormat="1" applyFont="1" applyFill="1" applyBorder="1" applyAlignment="1" applyProtection="1">
      <alignment vertical="center"/>
      <protection/>
    </xf>
    <xf numFmtId="0" fontId="1" fillId="16" borderId="22" xfId="0" applyFont="1" applyFill="1" applyBorder="1" applyAlignment="1" applyProtection="1">
      <alignment horizontal="centerContinuous" vertical="center"/>
      <protection/>
    </xf>
    <xf numFmtId="0" fontId="1" fillId="16" borderId="18" xfId="0" applyFont="1" applyFill="1" applyBorder="1" applyAlignment="1" applyProtection="1">
      <alignment horizontal="centerContinuous" vertical="center"/>
      <protection/>
    </xf>
    <xf numFmtId="38" fontId="0" fillId="16" borderId="10" xfId="46" applyFont="1" applyFill="1" applyBorder="1" applyAlignment="1" applyProtection="1">
      <alignment horizontal="right" vertical="center"/>
      <protection/>
    </xf>
    <xf numFmtId="38" fontId="0" fillId="16" borderId="20" xfId="46" applyFont="1" applyFill="1" applyBorder="1" applyAlignment="1" applyProtection="1">
      <alignment horizontal="right" vertical="center"/>
      <protection/>
    </xf>
    <xf numFmtId="38" fontId="0" fillId="16" borderId="11" xfId="46" applyFont="1" applyFill="1" applyBorder="1" applyAlignment="1" applyProtection="1">
      <alignment horizontal="right" vertical="center"/>
      <protection/>
    </xf>
    <xf numFmtId="0" fontId="13" fillId="16" borderId="0" xfId="0" applyFont="1" applyFill="1" applyAlignment="1" applyProtection="1">
      <alignment vertical="center"/>
      <protection/>
    </xf>
    <xf numFmtId="37" fontId="10" fillId="16" borderId="22" xfId="0" applyNumberFormat="1" applyFont="1" applyFill="1" applyBorder="1" applyAlignment="1" applyProtection="1">
      <alignment horizontal="center" vertical="center"/>
      <protection/>
    </xf>
    <xf numFmtId="178" fontId="6" fillId="16" borderId="10" xfId="0" applyNumberFormat="1" applyFont="1" applyFill="1" applyBorder="1" applyAlignment="1">
      <alignment/>
    </xf>
    <xf numFmtId="37" fontId="10" fillId="16" borderId="19" xfId="0" applyNumberFormat="1" applyFont="1" applyFill="1" applyBorder="1" applyAlignment="1" applyProtection="1">
      <alignment vertical="center"/>
      <protection/>
    </xf>
    <xf numFmtId="38" fontId="0" fillId="16" borderId="23" xfId="46" applyFont="1" applyFill="1" applyBorder="1" applyAlignment="1" applyProtection="1">
      <alignment horizontal="right" vertical="center"/>
      <protection/>
    </xf>
    <xf numFmtId="0" fontId="10" fillId="16" borderId="0" xfId="0" applyFont="1" applyFill="1" applyBorder="1" applyAlignment="1">
      <alignment vertical="center"/>
    </xf>
    <xf numFmtId="0" fontId="10" fillId="16" borderId="0" xfId="0" applyFont="1" applyFill="1" applyAlignment="1">
      <alignment vertical="center"/>
    </xf>
    <xf numFmtId="38" fontId="1" fillId="16" borderId="23" xfId="46" applyFont="1" applyFill="1" applyBorder="1" applyAlignment="1" applyProtection="1">
      <alignment horizontal="right" vertical="center"/>
      <protection/>
    </xf>
    <xf numFmtId="0" fontId="8" fillId="16" borderId="0" xfId="0" applyFont="1" applyFill="1" applyAlignment="1" applyProtection="1" quotePrefix="1">
      <alignment horizontal="left" vertical="center"/>
      <protection/>
    </xf>
    <xf numFmtId="38" fontId="10" fillId="16" borderId="0" xfId="46" applyFont="1" applyFill="1" applyAlignment="1">
      <alignment vertical="center"/>
    </xf>
    <xf numFmtId="0" fontId="10" fillId="16" borderId="0" xfId="0" applyFont="1" applyFill="1" applyAlignment="1" applyProtection="1" quotePrefix="1">
      <alignment vertical="center"/>
      <protection/>
    </xf>
    <xf numFmtId="178" fontId="6" fillId="16" borderId="21" xfId="0" applyNumberFormat="1" applyFont="1" applyFill="1" applyBorder="1" applyAlignment="1">
      <alignment/>
    </xf>
    <xf numFmtId="38" fontId="1" fillId="16" borderId="19" xfId="46" applyNumberFormat="1" applyFont="1" applyFill="1" applyBorder="1" applyAlignment="1" applyProtection="1">
      <alignment horizontal="right" vertical="center"/>
      <protection/>
    </xf>
    <xf numFmtId="0" fontId="10" fillId="16" borderId="10" xfId="0" applyFont="1" applyFill="1" applyBorder="1" applyAlignment="1" applyProtection="1">
      <alignment/>
      <protection/>
    </xf>
    <xf numFmtId="0" fontId="10" fillId="16" borderId="0" xfId="0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/>
      <protection/>
    </xf>
    <xf numFmtId="0" fontId="0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vertical="center"/>
    </xf>
    <xf numFmtId="0" fontId="6" fillId="16" borderId="0" xfId="0" applyFont="1" applyFill="1" applyAlignment="1">
      <alignment horizontal="right" vertical="center"/>
    </xf>
    <xf numFmtId="184" fontId="7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right" vertical="center"/>
    </xf>
    <xf numFmtId="0" fontId="24" fillId="16" borderId="0" xfId="0" applyFont="1" applyFill="1" applyAlignment="1">
      <alignment horizontal="left"/>
    </xf>
    <xf numFmtId="0" fontId="24" fillId="16" borderId="0" xfId="0" applyFont="1" applyFill="1" applyAlignment="1">
      <alignment/>
    </xf>
    <xf numFmtId="184" fontId="0" fillId="16" borderId="0" xfId="0" applyNumberFormat="1" applyFont="1" applyFill="1" applyAlignment="1">
      <alignment horizontal="right" vertical="center"/>
    </xf>
    <xf numFmtId="184" fontId="6" fillId="16" borderId="0" xfId="0" applyNumberFormat="1" applyFont="1" applyFill="1" applyAlignment="1">
      <alignment horizontal="center" vertical="center"/>
    </xf>
    <xf numFmtId="0" fontId="14" fillId="16" borderId="15" xfId="0" applyFont="1" applyFill="1" applyBorder="1" applyAlignment="1" applyProtection="1">
      <alignment horizontal="centerContinuous" vertical="center"/>
      <protection/>
    </xf>
    <xf numFmtId="0" fontId="14" fillId="16" borderId="16" xfId="0" applyFont="1" applyFill="1" applyBorder="1" applyAlignment="1" applyProtection="1">
      <alignment horizontal="centerContinuous" vertical="center"/>
      <protection/>
    </xf>
    <xf numFmtId="0" fontId="6" fillId="16" borderId="18" xfId="0" applyFont="1" applyFill="1" applyBorder="1" applyAlignment="1" applyProtection="1">
      <alignment horizontal="centerContinuous" vertical="center"/>
      <protection/>
    </xf>
    <xf numFmtId="185" fontId="6" fillId="16" borderId="18" xfId="0" applyNumberFormat="1" applyFont="1" applyFill="1" applyBorder="1" applyAlignment="1" applyProtection="1">
      <alignment horizontal="centerContinuous" vertical="center"/>
      <protection/>
    </xf>
    <xf numFmtId="0" fontId="14" fillId="16" borderId="19" xfId="0" applyFont="1" applyFill="1" applyBorder="1" applyAlignment="1" applyProtection="1">
      <alignment horizontal="center" vertical="center"/>
      <protection/>
    </xf>
    <xf numFmtId="49" fontId="14" fillId="16" borderId="19" xfId="0" applyNumberFormat="1" applyFont="1" applyFill="1" applyBorder="1" applyAlignment="1" applyProtection="1">
      <alignment horizontal="center" vertical="center"/>
      <protection/>
    </xf>
    <xf numFmtId="0" fontId="1" fillId="16" borderId="19" xfId="0" applyFont="1" applyFill="1" applyBorder="1" applyAlignment="1" applyProtection="1" quotePrefix="1">
      <alignment horizontal="center" vertical="center" wrapText="1"/>
      <protection/>
    </xf>
    <xf numFmtId="0" fontId="6" fillId="16" borderId="15" xfId="0" applyFont="1" applyFill="1" applyBorder="1" applyAlignment="1" applyProtection="1">
      <alignment/>
      <protection/>
    </xf>
    <xf numFmtId="0" fontId="6" fillId="16" borderId="16" xfId="0" applyFont="1" applyFill="1" applyBorder="1" applyAlignment="1" applyProtection="1">
      <alignment/>
      <protection/>
    </xf>
    <xf numFmtId="37" fontId="6" fillId="16" borderId="16" xfId="0" applyNumberFormat="1" applyFont="1" applyFill="1" applyBorder="1" applyAlignment="1" applyProtection="1">
      <alignment vertical="center"/>
      <protection/>
    </xf>
    <xf numFmtId="37" fontId="6" fillId="16" borderId="20" xfId="0" applyNumberFormat="1" applyFont="1" applyFill="1" applyBorder="1" applyAlignment="1" applyProtection="1">
      <alignment horizontal="right" vertical="center"/>
      <protection/>
    </xf>
    <xf numFmtId="3" fontId="0" fillId="16" borderId="20" xfId="0" applyNumberFormat="1" applyFont="1" applyFill="1" applyBorder="1" applyAlignment="1" applyProtection="1">
      <alignment horizontal="right" vertical="center"/>
      <protection/>
    </xf>
    <xf numFmtId="3" fontId="6" fillId="16" borderId="20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 horizontal="left"/>
      <protection/>
    </xf>
    <xf numFmtId="0" fontId="14" fillId="16" borderId="0" xfId="0" applyFont="1" applyFill="1" applyAlignment="1" applyProtection="1">
      <alignment horizontal="left"/>
      <protection/>
    </xf>
    <xf numFmtId="0" fontId="14" fillId="16" borderId="0" xfId="0" applyFont="1" applyFill="1" applyAlignment="1" applyProtection="1">
      <alignment/>
      <protection/>
    </xf>
    <xf numFmtId="37" fontId="14" fillId="16" borderId="0" xfId="0" applyNumberFormat="1" applyFont="1" applyFill="1" applyBorder="1" applyAlignment="1" applyProtection="1">
      <alignment vertical="center"/>
      <protection/>
    </xf>
    <xf numFmtId="37" fontId="14" fillId="16" borderId="0" xfId="0" applyNumberFormat="1" applyFont="1" applyFill="1" applyAlignment="1" applyProtection="1">
      <alignment vertical="center"/>
      <protection/>
    </xf>
    <xf numFmtId="37" fontId="6" fillId="16" borderId="21" xfId="0" applyNumberFormat="1" applyFont="1" applyFill="1" applyBorder="1" applyAlignment="1" applyProtection="1">
      <alignment horizontal="right" vertical="center"/>
      <protection/>
    </xf>
    <xf numFmtId="3" fontId="0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10" xfId="0" applyFont="1" applyFill="1" applyBorder="1" applyAlignment="1" applyProtection="1">
      <alignment/>
      <protection/>
    </xf>
    <xf numFmtId="0" fontId="6" fillId="16" borderId="0" xfId="0" applyFont="1" applyFill="1" applyAlignment="1" applyProtection="1">
      <alignment horizontal="left"/>
      <protection/>
    </xf>
    <xf numFmtId="0" fontId="6" fillId="16" borderId="0" xfId="0" applyFont="1" applyFill="1" applyAlignment="1" applyProtection="1">
      <alignment/>
      <protection/>
    </xf>
    <xf numFmtId="178" fontId="6" fillId="16" borderId="21" xfId="0" applyNumberFormat="1" applyFont="1" applyFill="1" applyBorder="1" applyAlignment="1" applyProtection="1">
      <alignment horizontal="right" vertical="center"/>
      <protection/>
    </xf>
    <xf numFmtId="37" fontId="6" fillId="16" borderId="0" xfId="0" applyNumberFormat="1" applyFont="1" applyFill="1" applyBorder="1" applyAlignment="1" applyProtection="1">
      <alignment vertical="center"/>
      <protection/>
    </xf>
    <xf numFmtId="37" fontId="6" fillId="16" borderId="0" xfId="0" applyNumberFormat="1" applyFont="1" applyFill="1" applyAlignment="1" applyProtection="1">
      <alignment vertical="center"/>
      <protection/>
    </xf>
    <xf numFmtId="41" fontId="6" fillId="16" borderId="21" xfId="0" applyNumberFormat="1" applyFont="1" applyFill="1" applyBorder="1" applyAlignment="1" applyProtection="1">
      <alignment horizontal="right" vertical="center"/>
      <protection/>
    </xf>
    <xf numFmtId="0" fontId="14" fillId="16" borderId="10" xfId="0" applyFont="1" applyFill="1" applyBorder="1" applyAlignment="1" applyProtection="1">
      <alignment/>
      <protection/>
    </xf>
    <xf numFmtId="185" fontId="6" fillId="16" borderId="0" xfId="0" applyNumberFormat="1" applyFont="1" applyFill="1" applyAlignment="1" applyProtection="1">
      <alignment vertical="center"/>
      <protection/>
    </xf>
    <xf numFmtId="0" fontId="23" fillId="16" borderId="0" xfId="0" applyFont="1" applyFill="1" applyAlignment="1" applyProtection="1">
      <alignment/>
      <protection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>
      <alignment/>
    </xf>
    <xf numFmtId="178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19" xfId="0" applyNumberFormat="1" applyFont="1" applyFill="1" applyBorder="1" applyAlignment="1" applyProtection="1">
      <alignment horizontal="right" vertical="center"/>
      <protection/>
    </xf>
    <xf numFmtId="3" fontId="10" fillId="16" borderId="23" xfId="0" applyNumberFormat="1" applyFont="1" applyFill="1" applyBorder="1" applyAlignment="1" applyProtection="1">
      <alignment horizontal="right" vertical="center"/>
      <protection/>
    </xf>
    <xf numFmtId="3" fontId="6" fillId="16" borderId="23" xfId="0" applyNumberFormat="1" applyFont="1" applyFill="1" applyBorder="1" applyAlignment="1" applyProtection="1">
      <alignment horizontal="right" vertical="center"/>
      <protection/>
    </xf>
    <xf numFmtId="178" fontId="14" fillId="16" borderId="21" xfId="0" applyNumberFormat="1" applyFont="1" applyFill="1" applyBorder="1" applyAlignment="1" applyProtection="1">
      <alignment horizontal="right" vertical="center"/>
      <protection/>
    </xf>
    <xf numFmtId="3" fontId="8" fillId="16" borderId="19" xfId="0" applyNumberFormat="1" applyFont="1" applyFill="1" applyBorder="1" applyAlignment="1" applyProtection="1">
      <alignment horizontal="right" vertical="center"/>
      <protection/>
    </xf>
    <xf numFmtId="3" fontId="14" fillId="16" borderId="19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10" fillId="16" borderId="21" xfId="0" applyNumberFormat="1" applyFont="1" applyFill="1" applyBorder="1" applyAlignment="1" applyProtection="1">
      <alignment horizontal="right" vertical="center"/>
      <protection/>
    </xf>
    <xf numFmtId="38" fontId="6" fillId="16" borderId="0" xfId="46" applyFont="1" applyFill="1" applyAlignment="1" applyProtection="1">
      <alignment/>
      <protection/>
    </xf>
    <xf numFmtId="0" fontId="14" fillId="16" borderId="12" xfId="0" applyFont="1" applyFill="1" applyBorder="1" applyAlignment="1" applyProtection="1">
      <alignment horizontal="left"/>
      <protection/>
    </xf>
    <xf numFmtId="0" fontId="14" fillId="16" borderId="13" xfId="0" applyFont="1" applyFill="1" applyBorder="1" applyAlignment="1" applyProtection="1">
      <alignment horizontal="left"/>
      <protection/>
    </xf>
    <xf numFmtId="0" fontId="6" fillId="16" borderId="13" xfId="0" applyFont="1" applyFill="1" applyBorder="1" applyAlignment="1" applyProtection="1">
      <alignment/>
      <protection/>
    </xf>
    <xf numFmtId="0" fontId="23" fillId="16" borderId="13" xfId="0" applyFont="1" applyFill="1" applyBorder="1" applyAlignment="1" applyProtection="1">
      <alignment/>
      <protection/>
    </xf>
    <xf numFmtId="37" fontId="6" fillId="16" borderId="13" xfId="0" applyNumberFormat="1" applyFont="1" applyFill="1" applyBorder="1" applyAlignment="1" applyProtection="1">
      <alignment vertical="center"/>
      <protection/>
    </xf>
    <xf numFmtId="37" fontId="6" fillId="16" borderId="14" xfId="0" applyNumberFormat="1" applyFont="1" applyFill="1" applyBorder="1" applyAlignment="1" applyProtection="1">
      <alignment vertical="center"/>
      <protection/>
    </xf>
    <xf numFmtId="178" fontId="14" fillId="16" borderId="13" xfId="0" applyNumberFormat="1" applyFont="1" applyFill="1" applyBorder="1" applyAlignment="1" applyProtection="1">
      <alignment horizontal="right" vertical="center"/>
      <protection/>
    </xf>
    <xf numFmtId="178" fontId="8" fillId="16" borderId="23" xfId="0" applyNumberFormat="1" applyFont="1" applyFill="1" applyBorder="1" applyAlignment="1">
      <alignment/>
    </xf>
    <xf numFmtId="0" fontId="1" fillId="16" borderId="18" xfId="0" applyFont="1" applyFill="1" applyBorder="1" applyAlignment="1" applyProtection="1" quotePrefix="1">
      <alignment horizontal="center" vertical="center"/>
      <protection/>
    </xf>
    <xf numFmtId="178" fontId="6" fillId="16" borderId="19" xfId="0" applyNumberFormat="1" applyFont="1" applyFill="1" applyBorder="1" applyAlignment="1">
      <alignment/>
    </xf>
    <xf numFmtId="0" fontId="1" fillId="16" borderId="19" xfId="0" applyFont="1" applyFill="1" applyBorder="1" applyAlignment="1" applyProtection="1" quotePrefix="1">
      <alignment horizontal="center" vertic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6" fillId="16" borderId="0" xfId="0" applyFont="1" applyFill="1" applyBorder="1" applyAlignment="1" applyProtection="1">
      <alignment/>
      <protection/>
    </xf>
    <xf numFmtId="0" fontId="23" fillId="16" borderId="0" xfId="0" applyFont="1" applyFill="1" applyBorder="1" applyAlignment="1" applyProtection="1">
      <alignment/>
      <protection/>
    </xf>
    <xf numFmtId="37" fontId="6" fillId="16" borderId="22" xfId="0" applyNumberFormat="1" applyFont="1" applyFill="1" applyBorder="1" applyAlignment="1" applyProtection="1">
      <alignment horizontal="center" vertical="center"/>
      <protection/>
    </xf>
    <xf numFmtId="37" fontId="6" fillId="16" borderId="10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Alignment="1" applyProtection="1" quotePrefix="1">
      <alignment horizontal="left"/>
      <protection/>
    </xf>
    <xf numFmtId="41" fontId="6" fillId="16" borderId="21" xfId="46" applyNumberFormat="1" applyFont="1" applyFill="1" applyBorder="1" applyAlignment="1" applyProtection="1">
      <alignment horizontal="right" vertical="center"/>
      <protection/>
    </xf>
    <xf numFmtId="37" fontId="6" fillId="16" borderId="10" xfId="0" applyNumberFormat="1" applyFont="1" applyFill="1" applyBorder="1" applyAlignment="1" applyProtection="1">
      <alignment vertical="center"/>
      <protection/>
    </xf>
    <xf numFmtId="37" fontId="6" fillId="16" borderId="19" xfId="0" applyNumberFormat="1" applyFont="1" applyFill="1" applyBorder="1" applyAlignment="1" applyProtection="1">
      <alignment vertical="center"/>
      <protection/>
    </xf>
    <xf numFmtId="178" fontId="14" fillId="16" borderId="21" xfId="0" applyNumberFormat="1" applyFont="1" applyFill="1" applyBorder="1" applyAlignment="1">
      <alignment/>
    </xf>
    <xf numFmtId="0" fontId="24" fillId="16" borderId="0" xfId="0" applyFont="1" applyFill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14" fillId="16" borderId="13" xfId="0" applyFont="1" applyFill="1" applyBorder="1" applyAlignment="1" applyProtection="1">
      <alignment/>
      <protection/>
    </xf>
    <xf numFmtId="37" fontId="14" fillId="16" borderId="13" xfId="0" applyNumberFormat="1" applyFont="1" applyFill="1" applyBorder="1" applyAlignment="1" applyProtection="1">
      <alignment vertical="center"/>
      <protection/>
    </xf>
    <xf numFmtId="178" fontId="6" fillId="16" borderId="1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>
      <alignment/>
    </xf>
    <xf numFmtId="1" fontId="14" fillId="16" borderId="19" xfId="0" applyNumberFormat="1" applyFont="1" applyFill="1" applyBorder="1" applyAlignment="1" applyProtection="1">
      <alignment horizontal="center" vertical="center"/>
      <protection/>
    </xf>
    <xf numFmtId="41" fontId="6" fillId="16" borderId="0" xfId="47" applyFont="1" applyFill="1" applyBorder="1" applyAlignment="1" applyProtection="1">
      <alignment horizontal="right" vertical="center"/>
      <protection/>
    </xf>
    <xf numFmtId="184" fontId="6" fillId="16" borderId="0" xfId="0" applyNumberFormat="1" applyFont="1" applyFill="1" applyBorder="1" applyAlignment="1" applyProtection="1">
      <alignment horizontal="right" vertical="center"/>
      <protection/>
    </xf>
    <xf numFmtId="184" fontId="6" fillId="16" borderId="18" xfId="0" applyNumberFormat="1" applyFont="1" applyFill="1" applyBorder="1" applyAlignment="1" applyProtection="1">
      <alignment horizontal="right" vertical="center"/>
      <protection/>
    </xf>
    <xf numFmtId="0" fontId="6" fillId="16" borderId="22" xfId="0" applyFont="1" applyFill="1" applyBorder="1" applyAlignment="1" applyProtection="1">
      <alignment/>
      <protection/>
    </xf>
    <xf numFmtId="0" fontId="14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/>
      <protection/>
    </xf>
    <xf numFmtId="0" fontId="6" fillId="16" borderId="18" xfId="0" applyFont="1" applyFill="1" applyBorder="1" applyAlignment="1" applyProtection="1">
      <alignment vertical="center"/>
      <protection/>
    </xf>
    <xf numFmtId="0" fontId="6" fillId="16" borderId="0" xfId="0" applyFont="1" applyFill="1" applyBorder="1" applyAlignment="1" applyProtection="1">
      <alignment vertical="center"/>
      <protection/>
    </xf>
    <xf numFmtId="184" fontId="0" fillId="16" borderId="21" xfId="0" applyNumberFormat="1" applyFont="1" applyFill="1" applyBorder="1" applyAlignment="1" applyProtection="1">
      <alignment horizontal="right" vertical="center"/>
      <protection/>
    </xf>
    <xf numFmtId="184" fontId="6" fillId="16" borderId="21" xfId="0" applyNumberFormat="1" applyFont="1" applyFill="1" applyBorder="1" applyAlignment="1" applyProtection="1">
      <alignment horizontal="right" vertical="center"/>
      <protection/>
    </xf>
    <xf numFmtId="0" fontId="6" fillId="16" borderId="0" xfId="0" applyFont="1" applyFill="1" applyBorder="1" applyAlignment="1" applyProtection="1" quotePrefix="1">
      <alignment horizontal="left"/>
      <protection/>
    </xf>
    <xf numFmtId="38" fontId="6" fillId="16" borderId="21" xfId="46" applyFont="1" applyFill="1" applyBorder="1" applyAlignment="1" applyProtection="1">
      <alignment horizontal="right" vertical="center"/>
      <protection/>
    </xf>
    <xf numFmtId="178" fontId="6" fillId="16" borderId="19" xfId="0" applyNumberFormat="1" applyFont="1" applyFill="1" applyBorder="1" applyAlignment="1" applyProtection="1">
      <alignment horizontal="right" vertical="center"/>
      <protection/>
    </xf>
    <xf numFmtId="0" fontId="14" fillId="16" borderId="0" xfId="0" applyFont="1" applyFill="1" applyBorder="1" applyAlignment="1" applyProtection="1" quotePrefix="1">
      <alignment horizontal="right" vertical="center"/>
      <protection/>
    </xf>
    <xf numFmtId="38" fontId="6" fillId="16" borderId="19" xfId="46" applyFont="1" applyFill="1" applyBorder="1" applyAlignment="1" applyProtection="1">
      <alignment horizontal="right" vertical="center"/>
      <protection/>
    </xf>
    <xf numFmtId="38" fontId="10" fillId="16" borderId="21" xfId="46" applyFont="1" applyFill="1" applyBorder="1" applyAlignment="1" applyProtection="1">
      <alignment horizontal="right" vertical="center"/>
      <protection/>
    </xf>
    <xf numFmtId="0" fontId="14" fillId="16" borderId="12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>
      <alignment vertical="center"/>
      <protection/>
    </xf>
    <xf numFmtId="0" fontId="14" fillId="16" borderId="13" xfId="0" applyFont="1" applyFill="1" applyBorder="1" applyAlignment="1" applyProtection="1" quotePrefix="1">
      <alignment horizontal="right" vertical="center"/>
      <protection/>
    </xf>
    <xf numFmtId="178" fontId="6" fillId="16" borderId="0" xfId="0" applyNumberFormat="1" applyFont="1" applyFill="1" applyAlignment="1" applyProtection="1">
      <alignment horizontal="right" vertical="center"/>
      <protection/>
    </xf>
    <xf numFmtId="38" fontId="14" fillId="16" borderId="19" xfId="46" applyFont="1" applyFill="1" applyBorder="1" applyAlignment="1" applyProtection="1">
      <alignment horizontal="right" vertical="center"/>
      <protection/>
    </xf>
    <xf numFmtId="0" fontId="20" fillId="16" borderId="0" xfId="0" applyFont="1" applyFill="1" applyAlignment="1">
      <alignment/>
    </xf>
    <xf numFmtId="180" fontId="0" fillId="16" borderId="0" xfId="0" applyNumberFormat="1" applyFont="1" applyFill="1" applyAlignment="1">
      <alignment horizontal="right"/>
    </xf>
    <xf numFmtId="0" fontId="1" fillId="16" borderId="0" xfId="0" applyFont="1" applyFill="1" applyAlignment="1" applyProtection="1">
      <alignment/>
      <protection/>
    </xf>
    <xf numFmtId="0" fontId="0" fillId="16" borderId="0" xfId="0" applyFont="1" applyFill="1" applyAlignment="1" applyProtection="1">
      <alignment/>
      <protection/>
    </xf>
    <xf numFmtId="180" fontId="0" fillId="16" borderId="0" xfId="0" applyNumberFormat="1" applyFont="1" applyFill="1" applyAlignment="1" applyProtection="1">
      <alignment horizontal="right"/>
      <protection/>
    </xf>
    <xf numFmtId="180" fontId="0" fillId="16" borderId="0" xfId="0" applyNumberFormat="1" applyFont="1" applyFill="1" applyAlignment="1" applyProtection="1">
      <alignment horizontal="center"/>
      <protection/>
    </xf>
    <xf numFmtId="49" fontId="1" fillId="16" borderId="19" xfId="0" applyNumberFormat="1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/>
      <protection/>
    </xf>
    <xf numFmtId="0" fontId="1" fillId="16" borderId="16" xfId="0" applyFont="1" applyFill="1" applyBorder="1" applyAlignment="1" applyProtection="1">
      <alignment/>
      <protection/>
    </xf>
    <xf numFmtId="38" fontId="0" fillId="16" borderId="20" xfId="46" applyFont="1" applyFill="1" applyBorder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38" fontId="0" fillId="16" borderId="21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/>
      <protection/>
    </xf>
    <xf numFmtId="0" fontId="0" fillId="16" borderId="0" xfId="0" applyFont="1" applyFill="1" applyAlignment="1" applyProtection="1">
      <alignment horizontal="left"/>
      <protection/>
    </xf>
    <xf numFmtId="0" fontId="18" fillId="16" borderId="0" xfId="0" applyFont="1" applyFill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/>
    </xf>
    <xf numFmtId="0" fontId="1" fillId="16" borderId="10" xfId="0" applyFont="1" applyFill="1" applyBorder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0" fontId="20" fillId="16" borderId="0" xfId="0" applyFont="1" applyFill="1" applyAlignment="1" applyProtection="1">
      <alignment/>
      <protection/>
    </xf>
    <xf numFmtId="0" fontId="0" fillId="16" borderId="12" xfId="0" applyFont="1" applyFill="1" applyBorder="1" applyAlignment="1" applyProtection="1">
      <alignment/>
      <protection/>
    </xf>
    <xf numFmtId="0" fontId="1" fillId="16" borderId="13" xfId="0" applyFont="1" applyFill="1" applyBorder="1" applyAlignment="1" applyProtection="1">
      <alignment horizontal="left"/>
      <protection/>
    </xf>
    <xf numFmtId="0" fontId="18" fillId="16" borderId="13" xfId="0" applyFont="1" applyFill="1" applyBorder="1" applyAlignment="1" applyProtection="1">
      <alignment/>
      <protection/>
    </xf>
    <xf numFmtId="0" fontId="0" fillId="16" borderId="14" xfId="0" applyFont="1" applyFill="1" applyBorder="1" applyAlignment="1" applyProtection="1">
      <alignment/>
      <protection/>
    </xf>
    <xf numFmtId="178" fontId="1" fillId="16" borderId="19" xfId="0" applyNumberFormat="1" applyFont="1" applyFill="1" applyBorder="1" applyAlignment="1">
      <alignment/>
    </xf>
    <xf numFmtId="0" fontId="1" fillId="16" borderId="15" xfId="0" applyFont="1" applyFill="1" applyBorder="1" applyAlignment="1" applyProtection="1">
      <alignment horizontal="left"/>
      <protection/>
    </xf>
    <xf numFmtId="0" fontId="1" fillId="16" borderId="16" xfId="0" applyFont="1" applyFill="1" applyBorder="1" applyAlignment="1" applyProtection="1">
      <alignment horizontal="left"/>
      <protection/>
    </xf>
    <xf numFmtId="38" fontId="1" fillId="16" borderId="21" xfId="46" applyFont="1" applyFill="1" applyBorder="1" applyAlignment="1" applyProtection="1">
      <alignment horizontal="right"/>
      <protection/>
    </xf>
    <xf numFmtId="0" fontId="0" fillId="16" borderId="0" xfId="0" applyFont="1" applyFill="1" applyAlignment="1" applyProtection="1" quotePrefix="1">
      <alignment horizontal="left"/>
      <protection/>
    </xf>
    <xf numFmtId="38" fontId="1" fillId="16" borderId="20" xfId="46" applyFont="1" applyFill="1" applyBorder="1" applyAlignment="1" applyProtection="1">
      <alignment horizontal="right"/>
      <protection/>
    </xf>
    <xf numFmtId="0" fontId="0" fillId="16" borderId="10" xfId="0" applyFont="1" applyFill="1" applyBorder="1" applyAlignment="1" applyProtection="1">
      <alignment horizontal="left"/>
      <protection/>
    </xf>
    <xf numFmtId="0" fontId="1" fillId="16" borderId="0" xfId="0" applyFont="1" applyFill="1" applyAlignment="1" applyProtection="1">
      <alignment horizontal="left"/>
      <protection/>
    </xf>
    <xf numFmtId="0" fontId="1" fillId="16" borderId="0" xfId="0" applyFont="1" applyFill="1" applyAlignment="1" applyProtection="1">
      <alignment/>
      <protection/>
    </xf>
    <xf numFmtId="38" fontId="1" fillId="16" borderId="19" xfId="46" applyFont="1" applyFill="1" applyBorder="1" applyAlignment="1" applyProtection="1">
      <alignment horizontal="right"/>
      <protection/>
    </xf>
    <xf numFmtId="187" fontId="0" fillId="16" borderId="0" xfId="0" applyNumberFormat="1" applyFont="1" applyFill="1" applyAlignment="1" applyProtection="1">
      <alignment/>
      <protection/>
    </xf>
    <xf numFmtId="38" fontId="0" fillId="16" borderId="10" xfId="46" applyFont="1" applyFill="1" applyBorder="1" applyAlignment="1" applyProtection="1">
      <alignment horizontal="right"/>
      <protection/>
    </xf>
    <xf numFmtId="38" fontId="0" fillId="16" borderId="23" xfId="46" applyFont="1" applyFill="1" applyBorder="1" applyAlignment="1" applyProtection="1">
      <alignment horizontal="right"/>
      <protection/>
    </xf>
    <xf numFmtId="38" fontId="1" fillId="16" borderId="23" xfId="46" applyFont="1" applyFill="1" applyBorder="1" applyAlignment="1" applyProtection="1">
      <alignment horizontal="right"/>
      <protection/>
    </xf>
    <xf numFmtId="38" fontId="1" fillId="16" borderId="15" xfId="46" applyFont="1" applyFill="1" applyBorder="1" applyAlignment="1" applyProtection="1">
      <alignment horizontal="right"/>
      <protection/>
    </xf>
    <xf numFmtId="38" fontId="1" fillId="16" borderId="20" xfId="46" applyFont="1" applyFill="1" applyBorder="1" applyAlignment="1" applyProtection="1">
      <alignment horizontal="right"/>
      <protection/>
    </xf>
    <xf numFmtId="178" fontId="6" fillId="16" borderId="22" xfId="0" applyNumberFormat="1" applyFont="1" applyFill="1" applyBorder="1" applyAlignment="1">
      <alignment/>
    </xf>
    <xf numFmtId="0" fontId="1" fillId="16" borderId="0" xfId="0" applyFont="1" applyFill="1" applyAlignment="1" applyProtection="1" quotePrefix="1">
      <alignment horizontal="left"/>
      <protection/>
    </xf>
    <xf numFmtId="178" fontId="6" fillId="16" borderId="16" xfId="0" applyNumberFormat="1" applyFont="1" applyFill="1" applyBorder="1" applyAlignment="1">
      <alignment/>
    </xf>
    <xf numFmtId="178" fontId="6" fillId="16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18" xfId="49" applyNumberFormat="1" applyFont="1" applyFill="1" applyBorder="1" applyAlignment="1" applyProtection="1">
      <alignment horizontal="right"/>
      <protection/>
    </xf>
    <xf numFmtId="178" fontId="1" fillId="0" borderId="0" xfId="49" applyNumberFormat="1" applyFont="1" applyFill="1" applyAlignment="1" applyProtection="1">
      <alignment horizontal="right"/>
      <protection/>
    </xf>
    <xf numFmtId="178" fontId="1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1" fillId="0" borderId="24" xfId="49" applyNumberFormat="1" applyFont="1" applyFill="1" applyBorder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vertical="center" wrapText="1"/>
      <protection/>
    </xf>
    <xf numFmtId="178" fontId="0" fillId="0" borderId="0" xfId="49" applyNumberFormat="1" applyFont="1" applyFill="1" applyAlignment="1" applyProtection="1">
      <alignment horizontal="righ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18" xfId="49" applyNumberFormat="1" applyFont="1" applyFill="1" applyBorder="1" applyAlignment="1" applyProtection="1">
      <alignment vertical="center"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0" fontId="0" fillId="0" borderId="25" xfId="0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0" fontId="1" fillId="0" borderId="26" xfId="0" applyFont="1" applyBorder="1" applyAlignment="1">
      <alignment/>
    </xf>
    <xf numFmtId="0" fontId="1" fillId="0" borderId="0" xfId="0" applyFont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/>
    </xf>
    <xf numFmtId="0" fontId="1" fillId="0" borderId="27" xfId="0" applyFont="1" applyBorder="1" applyAlignment="1">
      <alignment wrapText="1"/>
    </xf>
    <xf numFmtId="178" fontId="1" fillId="0" borderId="0" xfId="49" applyNumberFormat="1" applyFont="1" applyFill="1" applyBorder="1" applyAlignment="1">
      <alignment wrapText="1"/>
      <protection/>
    </xf>
    <xf numFmtId="0" fontId="1" fillId="0" borderId="0" xfId="0" applyFont="1" applyAlignment="1">
      <alignment wrapText="1"/>
    </xf>
    <xf numFmtId="0" fontId="27" fillId="0" borderId="18" xfId="0" applyFont="1" applyBorder="1" applyAlignment="1">
      <alignment/>
    </xf>
    <xf numFmtId="178" fontId="27" fillId="0" borderId="18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178" fontId="27" fillId="0" borderId="0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/>
    </xf>
    <xf numFmtId="178" fontId="27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0" fillId="16" borderId="0" xfId="0" applyNumberFormat="1" applyFont="1" applyFill="1" applyAlignment="1">
      <alignment horizontal="left"/>
    </xf>
    <xf numFmtId="0" fontId="1" fillId="16" borderId="22" xfId="0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8" xfId="0" applyFont="1" applyBorder="1" applyAlignment="1">
      <alignment/>
    </xf>
    <xf numFmtId="0" fontId="30" fillId="0" borderId="18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78" fontId="27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 wrapText="1"/>
    </xf>
    <xf numFmtId="178" fontId="29" fillId="0" borderId="18" xfId="0" applyNumberFormat="1" applyFont="1" applyBorder="1" applyAlignment="1">
      <alignment horizontal="right"/>
    </xf>
    <xf numFmtId="178" fontId="29" fillId="0" borderId="18" xfId="0" applyNumberFormat="1" applyFont="1" applyFill="1" applyBorder="1" applyAlignment="1">
      <alignment horizontal="righ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402" t="s">
        <v>256</v>
      </c>
      <c r="B1" s="402"/>
      <c r="C1" s="402"/>
      <c r="D1" s="402"/>
      <c r="E1" s="402"/>
      <c r="F1" s="402"/>
      <c r="G1" s="402"/>
      <c r="H1" s="402"/>
      <c r="I1" s="402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403" t="s">
        <v>138</v>
      </c>
      <c r="B4" s="404"/>
      <c r="C4" s="404"/>
      <c r="D4" s="404"/>
      <c r="E4" s="404"/>
      <c r="F4" s="404"/>
      <c r="G4" s="405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403" t="s">
        <v>138</v>
      </c>
      <c r="B37" s="404"/>
      <c r="C37" s="404"/>
      <c r="D37" s="404"/>
      <c r="E37" s="404"/>
      <c r="F37" s="404"/>
      <c r="G37" s="405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6.7109375" style="332" customWidth="1"/>
    <col min="2" max="2" width="9.421875" style="332" customWidth="1"/>
    <col min="3" max="4" width="17.8515625" style="358" customWidth="1"/>
    <col min="5" max="5" width="12.00390625" style="332" customWidth="1"/>
    <col min="6" max="16384" width="9.140625" style="332" customWidth="1"/>
  </cols>
  <sheetData>
    <row r="1" spans="1:5" s="318" customFormat="1" ht="13.5" thickBot="1">
      <c r="A1" s="380" t="s">
        <v>265</v>
      </c>
      <c r="B1" s="345"/>
      <c r="C1" s="346"/>
      <c r="D1" s="346"/>
      <c r="E1" s="347"/>
    </row>
    <row r="2" spans="1:5" s="318" customFormat="1" ht="12.75">
      <c r="A2" s="381"/>
      <c r="B2" s="326"/>
      <c r="C2" s="327" t="s">
        <v>263</v>
      </c>
      <c r="D2" s="327" t="s">
        <v>263</v>
      </c>
      <c r="E2" s="328"/>
    </row>
    <row r="3" spans="1:6" ht="15.75" customHeight="1" thickBot="1">
      <c r="A3" s="382" t="s">
        <v>266</v>
      </c>
      <c r="B3" s="329" t="s">
        <v>290</v>
      </c>
      <c r="C3" s="329" t="s">
        <v>287</v>
      </c>
      <c r="D3" s="330" t="s">
        <v>288</v>
      </c>
      <c r="E3" s="331" t="s">
        <v>289</v>
      </c>
      <c r="F3" s="348"/>
    </row>
    <row r="4" spans="1:6" ht="9.75" customHeight="1">
      <c r="A4" s="383"/>
      <c r="B4" s="349"/>
      <c r="C4" s="350"/>
      <c r="D4" s="350"/>
      <c r="E4" s="351"/>
      <c r="F4" s="348"/>
    </row>
    <row r="5" spans="1:6" ht="12.75">
      <c r="A5" s="381" t="s">
        <v>267</v>
      </c>
      <c r="B5" s="333"/>
      <c r="C5" s="352"/>
      <c r="D5" s="352"/>
      <c r="E5" s="353"/>
      <c r="F5" s="348"/>
    </row>
    <row r="6" spans="1:6" ht="12.75">
      <c r="A6" s="381"/>
      <c r="B6" s="333"/>
      <c r="C6" s="352"/>
      <c r="D6" s="352"/>
      <c r="E6" s="353"/>
      <c r="F6" s="348"/>
    </row>
    <row r="7" spans="1:6" ht="12.75">
      <c r="A7" s="381" t="s">
        <v>268</v>
      </c>
      <c r="B7" s="333"/>
      <c r="C7" s="352"/>
      <c r="D7" s="352"/>
      <c r="E7" s="353"/>
      <c r="F7" s="348"/>
    </row>
    <row r="8" spans="1:5" ht="12.75">
      <c r="A8" s="383" t="s">
        <v>269</v>
      </c>
      <c r="B8" s="354">
        <v>16</v>
      </c>
      <c r="C8" s="332">
        <v>648016</v>
      </c>
      <c r="D8" s="332">
        <v>641254</v>
      </c>
      <c r="E8" s="332">
        <f aca="true" t="shared" si="0" ref="E8:E18">+C8-D8</f>
        <v>6762</v>
      </c>
    </row>
    <row r="9" spans="1:5" ht="12.75">
      <c r="A9" s="383" t="s">
        <v>270</v>
      </c>
      <c r="B9" s="354">
        <v>17</v>
      </c>
      <c r="C9" s="332">
        <v>249650</v>
      </c>
      <c r="D9" s="332">
        <v>250415</v>
      </c>
      <c r="E9" s="332">
        <f t="shared" si="0"/>
        <v>-765</v>
      </c>
    </row>
    <row r="10" spans="1:5" ht="12.75">
      <c r="A10" s="383" t="s">
        <v>271</v>
      </c>
      <c r="B10" s="354">
        <v>18</v>
      </c>
      <c r="C10" s="332"/>
      <c r="D10" s="332"/>
      <c r="E10" s="332">
        <f t="shared" si="0"/>
        <v>0</v>
      </c>
    </row>
    <row r="11" spans="1:5" ht="12.75">
      <c r="A11" s="383" t="s">
        <v>272</v>
      </c>
      <c r="B11" s="354">
        <v>19</v>
      </c>
      <c r="C11" s="332">
        <v>239</v>
      </c>
      <c r="D11" s="332">
        <v>239</v>
      </c>
      <c r="E11" s="332">
        <f t="shared" si="0"/>
        <v>0</v>
      </c>
    </row>
    <row r="12" spans="1:5" ht="12.75">
      <c r="A12" s="383" t="s">
        <v>273</v>
      </c>
      <c r="B12" s="354">
        <v>20</v>
      </c>
      <c r="C12" s="332">
        <v>344</v>
      </c>
      <c r="D12" s="332">
        <f>177+166</f>
        <v>343</v>
      </c>
      <c r="E12" s="332">
        <f t="shared" si="0"/>
        <v>1</v>
      </c>
    </row>
    <row r="13" spans="1:5" ht="12.75">
      <c r="A13" s="375" t="s">
        <v>274</v>
      </c>
      <c r="B13" s="354"/>
      <c r="C13" s="376">
        <v>11</v>
      </c>
      <c r="D13" s="376">
        <v>9</v>
      </c>
      <c r="E13" s="376">
        <f>+C13-D13</f>
        <v>2</v>
      </c>
    </row>
    <row r="14" spans="1:5" ht="12.75">
      <c r="A14" s="383" t="s">
        <v>275</v>
      </c>
      <c r="B14" s="354">
        <v>21</v>
      </c>
      <c r="C14" s="332">
        <v>5779</v>
      </c>
      <c r="D14" s="332">
        <v>4990</v>
      </c>
      <c r="E14" s="332">
        <f t="shared" si="0"/>
        <v>789</v>
      </c>
    </row>
    <row r="15" spans="1:5" ht="12.75">
      <c r="A15" s="383" t="s">
        <v>276</v>
      </c>
      <c r="B15" s="354">
        <v>22</v>
      </c>
      <c r="C15" s="332">
        <f>45760+657</f>
        <v>46417</v>
      </c>
      <c r="D15" s="332">
        <f>45855+607</f>
        <v>46462</v>
      </c>
      <c r="E15" s="332">
        <f t="shared" si="0"/>
        <v>-45</v>
      </c>
    </row>
    <row r="16" spans="1:5" ht="12.75">
      <c r="A16" s="383" t="s">
        <v>277</v>
      </c>
      <c r="B16" s="354">
        <v>23</v>
      </c>
      <c r="C16" s="332"/>
      <c r="D16" s="332"/>
      <c r="E16" s="332">
        <f>+C16-D16</f>
        <v>0</v>
      </c>
    </row>
    <row r="17" spans="1:5" ht="12.75">
      <c r="A17" s="383" t="s">
        <v>278</v>
      </c>
      <c r="B17" s="354">
        <v>24</v>
      </c>
      <c r="C17" s="332">
        <v>13935</v>
      </c>
      <c r="D17" s="332">
        <v>12914</v>
      </c>
      <c r="E17" s="332">
        <f t="shared" si="0"/>
        <v>1021</v>
      </c>
    </row>
    <row r="18" spans="1:5" ht="13.5" thickBot="1">
      <c r="A18" s="375" t="s">
        <v>274</v>
      </c>
      <c r="B18" s="354"/>
      <c r="C18" s="376">
        <v>459</v>
      </c>
      <c r="D18" s="376">
        <v>459</v>
      </c>
      <c r="E18" s="376">
        <f t="shared" si="0"/>
        <v>0</v>
      </c>
    </row>
    <row r="19" spans="1:5" ht="13.5" thickBot="1">
      <c r="A19" s="384" t="s">
        <v>279</v>
      </c>
      <c r="B19" s="355"/>
      <c r="C19" s="355">
        <f>SUM(C8:C17)-C13</f>
        <v>964380</v>
      </c>
      <c r="D19" s="355">
        <f>SUM(D8:D17)-D13</f>
        <v>956617</v>
      </c>
      <c r="E19" s="355">
        <f>SUM(E8:E17)-E13</f>
        <v>7763</v>
      </c>
    </row>
    <row r="20" spans="1:4" ht="11.25" customHeight="1" thickBot="1">
      <c r="A20" s="383"/>
      <c r="C20" s="332"/>
      <c r="D20" s="332"/>
    </row>
    <row r="21" spans="1:5" ht="13.5" thickBot="1">
      <c r="A21" s="384" t="s">
        <v>280</v>
      </c>
      <c r="B21" s="372">
        <v>28</v>
      </c>
      <c r="C21" s="335"/>
      <c r="D21" s="335"/>
      <c r="E21" s="335">
        <f>+C21-D21</f>
        <v>0</v>
      </c>
    </row>
    <row r="22" spans="1:4" ht="9.75" customHeight="1">
      <c r="A22" s="383"/>
      <c r="C22" s="332"/>
      <c r="D22" s="332"/>
    </row>
    <row r="23" spans="1:4" ht="13.5" customHeight="1">
      <c r="A23" s="381" t="s">
        <v>281</v>
      </c>
      <c r="B23" s="333"/>
      <c r="C23" s="332"/>
      <c r="D23" s="332"/>
    </row>
    <row r="24" spans="1:5" ht="12.75">
      <c r="A24" s="383" t="s">
        <v>277</v>
      </c>
      <c r="B24" s="354">
        <v>23</v>
      </c>
      <c r="C24" s="332">
        <v>212856</v>
      </c>
      <c r="D24" s="332">
        <v>103164</v>
      </c>
      <c r="E24" s="332">
        <f aca="true" t="shared" si="1" ref="E24:E33">+C24-D24</f>
        <v>109692</v>
      </c>
    </row>
    <row r="25" spans="1:5" ht="12.75">
      <c r="A25" s="375" t="s">
        <v>274</v>
      </c>
      <c r="B25" s="354"/>
      <c r="C25" s="376">
        <v>1015</v>
      </c>
      <c r="D25" s="376">
        <v>477</v>
      </c>
      <c r="E25" s="376">
        <f t="shared" si="1"/>
        <v>538</v>
      </c>
    </row>
    <row r="26" spans="1:5" ht="12.75">
      <c r="A26" s="383" t="s">
        <v>278</v>
      </c>
      <c r="B26" s="354">
        <v>24</v>
      </c>
      <c r="C26" s="332">
        <v>25104</v>
      </c>
      <c r="D26" s="332">
        <v>24198</v>
      </c>
      <c r="E26" s="332">
        <f>+C26-D26</f>
        <v>906</v>
      </c>
    </row>
    <row r="27" spans="1:5" ht="12.75">
      <c r="A27" s="375" t="s">
        <v>274</v>
      </c>
      <c r="B27" s="354"/>
      <c r="C27" s="376">
        <v>4055</v>
      </c>
      <c r="D27" s="376">
        <f>3132+934</f>
        <v>4066</v>
      </c>
      <c r="E27" s="376">
        <f>+C27-D27</f>
        <v>-11</v>
      </c>
    </row>
    <row r="28" spans="1:5" ht="12.75">
      <c r="A28" s="383" t="s">
        <v>282</v>
      </c>
      <c r="B28" s="354">
        <v>21</v>
      </c>
      <c r="C28" s="332">
        <v>30448</v>
      </c>
      <c r="D28" s="332">
        <v>23979</v>
      </c>
      <c r="E28" s="332">
        <f t="shared" si="1"/>
        <v>6469</v>
      </c>
    </row>
    <row r="29" spans="1:5" ht="12.75">
      <c r="A29" s="383" t="s">
        <v>283</v>
      </c>
      <c r="B29" s="354">
        <v>25</v>
      </c>
      <c r="C29" s="332">
        <v>277660</v>
      </c>
      <c r="D29" s="332">
        <v>252496</v>
      </c>
      <c r="E29" s="332">
        <f t="shared" si="1"/>
        <v>25164</v>
      </c>
    </row>
    <row r="30" spans="1:5" ht="15.75" customHeight="1">
      <c r="A30" s="383" t="s">
        <v>273</v>
      </c>
      <c r="B30" s="356">
        <v>26</v>
      </c>
      <c r="C30" s="332">
        <v>27224</v>
      </c>
      <c r="D30" s="332">
        <v>4127</v>
      </c>
      <c r="E30" s="332">
        <f t="shared" si="1"/>
        <v>23097</v>
      </c>
    </row>
    <row r="31" spans="1:5" ht="15.75" customHeight="1">
      <c r="A31" s="375" t="s">
        <v>274</v>
      </c>
      <c r="B31" s="354"/>
      <c r="C31" s="376"/>
      <c r="D31" s="376"/>
      <c r="E31" s="376">
        <f t="shared" si="1"/>
        <v>0</v>
      </c>
    </row>
    <row r="32" spans="1:5" ht="13.5" thickBot="1">
      <c r="A32" s="383" t="s">
        <v>284</v>
      </c>
      <c r="B32" s="357">
        <v>27</v>
      </c>
      <c r="C32" s="332">
        <v>177165</v>
      </c>
      <c r="D32" s="332">
        <v>200239</v>
      </c>
      <c r="E32" s="332">
        <f t="shared" si="1"/>
        <v>-23074</v>
      </c>
    </row>
    <row r="33" spans="1:5" ht="13.5" thickBot="1">
      <c r="A33" s="384" t="s">
        <v>285</v>
      </c>
      <c r="B33" s="335"/>
      <c r="C33" s="335">
        <f>SUM(C24:C32)-C25-C31-C27</f>
        <v>750457</v>
      </c>
      <c r="D33" s="335">
        <f>SUM(D24:D32)-D25-D31-D27</f>
        <v>608203</v>
      </c>
      <c r="E33" s="335">
        <f t="shared" si="1"/>
        <v>142254</v>
      </c>
    </row>
    <row r="34" spans="1:4" ht="10.5" customHeight="1" thickBot="1">
      <c r="A34" s="383"/>
      <c r="C34" s="332"/>
      <c r="D34" s="332"/>
    </row>
    <row r="35" spans="1:5" ht="13.5" thickBot="1">
      <c r="A35" s="385" t="s">
        <v>286</v>
      </c>
      <c r="B35" s="344"/>
      <c r="C35" s="344">
        <f>+C33+C19</f>
        <v>1714837</v>
      </c>
      <c r="D35" s="344">
        <f>+D33+D19</f>
        <v>1564820</v>
      </c>
      <c r="E35" s="344">
        <f>+C35-D35</f>
        <v>150017</v>
      </c>
    </row>
    <row r="36" spans="3:4" ht="8.25" customHeight="1" thickTop="1">
      <c r="C36" s="332"/>
      <c r="D36" s="332"/>
    </row>
    <row r="37" spans="3:4" ht="12.75">
      <c r="C37" s="332"/>
      <c r="D37" s="332"/>
    </row>
    <row r="38" spans="3:4" ht="12.75">
      <c r="C38" s="332"/>
      <c r="D38" s="332"/>
    </row>
    <row r="39" spans="3:4" ht="12.75">
      <c r="C39" s="332"/>
      <c r="D39" s="332"/>
    </row>
    <row r="40" spans="3:4" ht="12.75">
      <c r="C40" s="332"/>
      <c r="D40" s="332"/>
    </row>
    <row r="41" spans="3:4" ht="12.75">
      <c r="C41" s="332"/>
      <c r="D41" s="332"/>
    </row>
    <row r="42" spans="3:4" ht="12.75">
      <c r="C42" s="332"/>
      <c r="D42" s="332"/>
    </row>
    <row r="43" spans="3:4" ht="12.75">
      <c r="C43" s="332"/>
      <c r="D43" s="332"/>
    </row>
    <row r="44" spans="3:4" ht="12.75">
      <c r="C44" s="332"/>
      <c r="D44" s="332"/>
    </row>
    <row r="45" spans="3:4" ht="12.75">
      <c r="C45" s="332"/>
      <c r="D45" s="332"/>
    </row>
    <row r="46" spans="3:4" ht="12.75">
      <c r="C46" s="332"/>
      <c r="D46" s="332"/>
    </row>
    <row r="47" spans="3:4" ht="12.75">
      <c r="C47" s="332"/>
      <c r="D47" s="332"/>
    </row>
    <row r="48" spans="3:4" ht="12.75">
      <c r="C48" s="332"/>
      <c r="D48" s="332"/>
    </row>
    <row r="49" spans="3:4" ht="12.75">
      <c r="C49" s="332"/>
      <c r="D49" s="332"/>
    </row>
    <row r="50" spans="3:4" ht="12.75">
      <c r="C50" s="332"/>
      <c r="D50" s="332"/>
    </row>
    <row r="51" spans="3:4" ht="12.75">
      <c r="C51" s="332"/>
      <c r="D51" s="332"/>
    </row>
    <row r="52" spans="3:4" ht="12.75">
      <c r="C52" s="332"/>
      <c r="D52" s="332"/>
    </row>
    <row r="53" spans="3:4" ht="12.75">
      <c r="C53" s="332"/>
      <c r="D53" s="332"/>
    </row>
    <row r="54" spans="3:4" ht="12.75">
      <c r="C54" s="332"/>
      <c r="D54" s="332"/>
    </row>
    <row r="55" spans="3:4" ht="12.75">
      <c r="C55" s="332"/>
      <c r="D55" s="332"/>
    </row>
    <row r="56" spans="3:4" ht="12.75">
      <c r="C56" s="332"/>
      <c r="D56" s="332"/>
    </row>
    <row r="57" spans="3:4" ht="12.75">
      <c r="C57" s="332"/>
      <c r="D57" s="332"/>
    </row>
    <row r="58" spans="3:4" ht="12.75">
      <c r="C58" s="332"/>
      <c r="D58" s="332"/>
    </row>
    <row r="59" spans="3:4" ht="12.75">
      <c r="C59" s="332"/>
      <c r="D59" s="332"/>
    </row>
    <row r="60" spans="3:4" ht="12.75">
      <c r="C60" s="332"/>
      <c r="D60" s="332"/>
    </row>
    <row r="61" spans="3:4" ht="12.75">
      <c r="C61" s="332"/>
      <c r="D61" s="332"/>
    </row>
    <row r="62" spans="3:4" ht="12.75">
      <c r="C62" s="332"/>
      <c r="D62" s="332"/>
    </row>
    <row r="63" spans="3:4" ht="12.75">
      <c r="C63" s="332"/>
      <c r="D63" s="332"/>
    </row>
    <row r="64" spans="3:4" ht="12.75">
      <c r="C64" s="332"/>
      <c r="D64" s="332"/>
    </row>
    <row r="65" spans="3:4" ht="12.75">
      <c r="C65" s="332"/>
      <c r="D65" s="332"/>
    </row>
    <row r="66" spans="3:4" ht="12.75">
      <c r="C66" s="332"/>
      <c r="D66" s="332"/>
    </row>
    <row r="67" spans="3:4" ht="12.75">
      <c r="C67" s="332"/>
      <c r="D67" s="332"/>
    </row>
    <row r="68" spans="3:4" ht="12.75">
      <c r="C68" s="332"/>
      <c r="D68" s="332"/>
    </row>
    <row r="69" spans="3:4" ht="12.75">
      <c r="C69" s="332"/>
      <c r="D69" s="332"/>
    </row>
    <row r="70" spans="3:4" ht="12.75">
      <c r="C70" s="332"/>
      <c r="D70" s="332"/>
    </row>
    <row r="71" spans="3:4" ht="12.75">
      <c r="C71" s="332"/>
      <c r="D71" s="332"/>
    </row>
    <row r="72" spans="3:4" ht="12.75">
      <c r="C72" s="332"/>
      <c r="D72" s="332"/>
    </row>
    <row r="73" spans="3:4" ht="12.75">
      <c r="C73" s="332"/>
      <c r="D73" s="332"/>
    </row>
    <row r="74" spans="3:4" ht="12.75">
      <c r="C74" s="332"/>
      <c r="D74" s="332"/>
    </row>
    <row r="75" spans="3:4" ht="12.75">
      <c r="C75" s="332"/>
      <c r="D75" s="332"/>
    </row>
    <row r="76" spans="3:4" ht="12.75">
      <c r="C76" s="332"/>
      <c r="D76" s="332"/>
    </row>
    <row r="77" spans="3:4" ht="12.75">
      <c r="C77" s="332"/>
      <c r="D77" s="332"/>
    </row>
    <row r="78" spans="3:4" ht="12.75">
      <c r="C78" s="332"/>
      <c r="D78" s="332"/>
    </row>
    <row r="79" spans="3:4" ht="12.75">
      <c r="C79" s="332"/>
      <c r="D79" s="332"/>
    </row>
    <row r="80" spans="3:4" ht="12.75">
      <c r="C80" s="332"/>
      <c r="D80" s="332"/>
    </row>
    <row r="81" spans="3:4" ht="12.75">
      <c r="C81" s="332"/>
      <c r="D81" s="332"/>
    </row>
    <row r="82" spans="3:4" ht="12.75">
      <c r="C82" s="332"/>
      <c r="D82" s="332"/>
    </row>
    <row r="83" spans="3:4" ht="12.75">
      <c r="C83" s="332"/>
      <c r="D83" s="332"/>
    </row>
    <row r="84" spans="3:4" ht="12.75">
      <c r="C84" s="332"/>
      <c r="D84" s="332"/>
    </row>
    <row r="85" spans="3:4" ht="12.75">
      <c r="C85" s="332"/>
      <c r="D85" s="332"/>
    </row>
    <row r="86" spans="3:4" ht="12.75">
      <c r="C86" s="332"/>
      <c r="D86" s="332"/>
    </row>
    <row r="87" spans="3:4" ht="12.75">
      <c r="C87" s="332"/>
      <c r="D87" s="332"/>
    </row>
    <row r="88" spans="3:4" ht="12.75">
      <c r="C88" s="332"/>
      <c r="D88" s="332"/>
    </row>
    <row r="89" spans="3:4" ht="12.75">
      <c r="C89" s="332"/>
      <c r="D89" s="332"/>
    </row>
    <row r="90" spans="3:4" ht="12.75">
      <c r="C90" s="332"/>
      <c r="D90" s="332"/>
    </row>
    <row r="91" spans="3:4" ht="12.75">
      <c r="C91" s="332"/>
      <c r="D91" s="332"/>
    </row>
    <row r="92" spans="3:4" ht="12.75">
      <c r="C92" s="332"/>
      <c r="D92" s="332"/>
    </row>
    <row r="93" spans="3:4" ht="12.75">
      <c r="C93" s="332"/>
      <c r="D93" s="332"/>
    </row>
    <row r="94" spans="3:4" ht="12.75">
      <c r="C94" s="332"/>
      <c r="D94" s="332"/>
    </row>
    <row r="95" spans="3:4" ht="12.75">
      <c r="C95" s="332"/>
      <c r="D95" s="332"/>
    </row>
    <row r="96" spans="3:4" ht="12.75">
      <c r="C96" s="332"/>
      <c r="D96" s="332"/>
    </row>
    <row r="97" spans="3:4" ht="12.75">
      <c r="C97" s="332"/>
      <c r="D97" s="332"/>
    </row>
    <row r="98" spans="3:4" ht="12.75">
      <c r="C98" s="332"/>
      <c r="D98" s="332"/>
    </row>
    <row r="99" spans="3:4" ht="12.75">
      <c r="C99" s="332"/>
      <c r="D99" s="332"/>
    </row>
    <row r="100" spans="3:4" ht="12.75">
      <c r="C100" s="332"/>
      <c r="D100" s="332"/>
    </row>
    <row r="101" spans="3:4" ht="12.75">
      <c r="C101" s="332"/>
      <c r="D101" s="332"/>
    </row>
    <row r="102" spans="3:4" ht="12.75">
      <c r="C102" s="332"/>
      <c r="D102" s="332"/>
    </row>
    <row r="103" spans="3:4" ht="12.75">
      <c r="C103" s="332"/>
      <c r="D103" s="332"/>
    </row>
    <row r="104" spans="3:4" ht="12.75">
      <c r="C104" s="332"/>
      <c r="D104" s="332"/>
    </row>
    <row r="105" spans="3:4" ht="12.75">
      <c r="C105" s="332"/>
      <c r="D105" s="332"/>
    </row>
    <row r="106" spans="3:4" ht="12.75">
      <c r="C106" s="332"/>
      <c r="D106" s="332"/>
    </row>
    <row r="107" spans="3:4" ht="12.75">
      <c r="C107" s="332"/>
      <c r="D107" s="332"/>
    </row>
    <row r="108" spans="3:4" ht="12.75">
      <c r="C108" s="332"/>
      <c r="D108" s="332"/>
    </row>
    <row r="109" spans="3:4" ht="12.75">
      <c r="C109" s="332"/>
      <c r="D109" s="332"/>
    </row>
    <row r="110" spans="3:4" ht="12.75">
      <c r="C110" s="332"/>
      <c r="D110" s="332"/>
    </row>
    <row r="111" spans="3:4" ht="12.75">
      <c r="C111" s="332"/>
      <c r="D111" s="332"/>
    </row>
    <row r="112" spans="3:4" ht="12.75">
      <c r="C112" s="332"/>
      <c r="D112" s="332"/>
    </row>
    <row r="113" spans="3:4" ht="12.75">
      <c r="C113" s="332"/>
      <c r="D113" s="332"/>
    </row>
    <row r="114" spans="3:4" ht="12.75">
      <c r="C114" s="332"/>
      <c r="D114" s="332"/>
    </row>
    <row r="115" spans="3:4" ht="12.75">
      <c r="C115" s="332"/>
      <c r="D115" s="332"/>
    </row>
    <row r="116" spans="3:4" ht="12.75">
      <c r="C116" s="332"/>
      <c r="D116" s="332"/>
    </row>
    <row r="117" spans="3:4" ht="12.75">
      <c r="C117" s="332"/>
      <c r="D117" s="332"/>
    </row>
    <row r="118" spans="3:4" ht="12.75">
      <c r="C118" s="332"/>
      <c r="D118" s="332"/>
    </row>
    <row r="119" spans="3:4" ht="12.75">
      <c r="C119" s="332"/>
      <c r="D119" s="332"/>
    </row>
    <row r="120" spans="3:4" ht="12.75">
      <c r="C120" s="332"/>
      <c r="D120" s="332"/>
    </row>
    <row r="121" spans="3:4" ht="12.75">
      <c r="C121" s="332"/>
      <c r="D121" s="332"/>
    </row>
    <row r="122" spans="3:4" ht="12.75">
      <c r="C122" s="332"/>
      <c r="D122" s="332"/>
    </row>
    <row r="123" spans="3:4" ht="12.75">
      <c r="C123" s="332"/>
      <c r="D123" s="332"/>
    </row>
    <row r="124" spans="3:4" ht="12.75">
      <c r="C124" s="332"/>
      <c r="D124" s="332"/>
    </row>
    <row r="125" spans="3:4" ht="12.75">
      <c r="C125" s="332"/>
      <c r="D125" s="332"/>
    </row>
    <row r="126" spans="3:4" ht="12.75">
      <c r="C126" s="332"/>
      <c r="D126" s="332"/>
    </row>
    <row r="127" spans="3:4" ht="12.75">
      <c r="C127" s="332"/>
      <c r="D127" s="332"/>
    </row>
    <row r="128" spans="3:4" ht="12.75">
      <c r="C128" s="332"/>
      <c r="D128" s="332"/>
    </row>
    <row r="129" spans="3:4" ht="12.75">
      <c r="C129" s="332"/>
      <c r="D129" s="332"/>
    </row>
    <row r="130" spans="3:4" ht="12.75">
      <c r="C130" s="332"/>
      <c r="D130" s="332"/>
    </row>
    <row r="131" spans="3:4" ht="12.75">
      <c r="C131" s="332"/>
      <c r="D131" s="332"/>
    </row>
    <row r="132" spans="3:4" ht="12.75">
      <c r="C132" s="332"/>
      <c r="D132" s="332"/>
    </row>
    <row r="133" spans="3:4" ht="12.75">
      <c r="C133" s="332"/>
      <c r="D133" s="332"/>
    </row>
    <row r="134" spans="3:4" ht="12.75">
      <c r="C134" s="332"/>
      <c r="D134" s="332"/>
    </row>
    <row r="135" spans="3:4" ht="12.75">
      <c r="C135" s="332"/>
      <c r="D135" s="332"/>
    </row>
    <row r="136" spans="3:5" ht="12.75">
      <c r="C136" s="332"/>
      <c r="D136" s="332"/>
      <c r="E136" s="332" t="e">
        <f>+E134+E131+E98+#REF!+E88+#REF!</f>
        <v>#REF!</v>
      </c>
    </row>
    <row r="137" spans="3:4" ht="12.75">
      <c r="C137" s="332"/>
      <c r="D137" s="332"/>
    </row>
    <row r="138" spans="3:4" ht="12.75">
      <c r="C138" s="332"/>
      <c r="D138" s="332"/>
    </row>
    <row r="139" spans="3:4" ht="12.75">
      <c r="C139" s="332"/>
      <c r="D139" s="332"/>
    </row>
    <row r="140" spans="3:4" ht="12.75">
      <c r="C140" s="332"/>
      <c r="D140" s="332"/>
    </row>
    <row r="141" spans="3:4" ht="12.75">
      <c r="C141" s="332"/>
      <c r="D141" s="332"/>
    </row>
    <row r="142" spans="3:4" ht="12.75">
      <c r="C142" s="332"/>
      <c r="D142" s="332"/>
    </row>
    <row r="143" spans="3:4" ht="12.75">
      <c r="C143" s="332"/>
      <c r="D143" s="332"/>
    </row>
    <row r="144" spans="3:4" ht="12.75">
      <c r="C144" s="332"/>
      <c r="D144" s="332"/>
    </row>
    <row r="145" spans="3:4" ht="12.75">
      <c r="C145" s="332"/>
      <c r="D145" s="332"/>
    </row>
    <row r="146" spans="3:4" ht="12.75">
      <c r="C146" s="332"/>
      <c r="D146" s="332"/>
    </row>
    <row r="147" spans="3:4" ht="12.75">
      <c r="C147" s="332"/>
      <c r="D147" s="332"/>
    </row>
    <row r="148" spans="3:4" ht="12.75">
      <c r="C148" s="332"/>
      <c r="D148" s="332"/>
    </row>
    <row r="149" spans="3:4" ht="12.75">
      <c r="C149" s="332"/>
      <c r="D149" s="332"/>
    </row>
    <row r="150" spans="3:4" ht="12.75">
      <c r="C150" s="332"/>
      <c r="D150" s="332"/>
    </row>
    <row r="151" spans="3:4" ht="12.75">
      <c r="C151" s="332"/>
      <c r="D151" s="332"/>
    </row>
    <row r="152" spans="3:4" ht="12.75">
      <c r="C152" s="332"/>
      <c r="D152" s="332"/>
    </row>
    <row r="153" spans="3:4" ht="12.75">
      <c r="C153" s="332"/>
      <c r="D153" s="332"/>
    </row>
    <row r="154" spans="3:4" ht="12.75">
      <c r="C154" s="332"/>
      <c r="D154" s="332"/>
    </row>
    <row r="155" spans="3:4" ht="12.75">
      <c r="C155" s="332"/>
      <c r="D155" s="332"/>
    </row>
    <row r="156" spans="3:4" ht="12.75">
      <c r="C156" s="332"/>
      <c r="D156" s="332"/>
    </row>
    <row r="157" spans="3:4" ht="12.75">
      <c r="C157" s="332"/>
      <c r="D157" s="332"/>
    </row>
    <row r="158" spans="3:4" ht="12.75">
      <c r="C158" s="332"/>
      <c r="D158" s="332"/>
    </row>
    <row r="159" spans="3:4" ht="12.75">
      <c r="C159" s="332"/>
      <c r="D159" s="332"/>
    </row>
    <row r="160" spans="3:4" ht="12.75">
      <c r="C160" s="332"/>
      <c r="D160" s="332"/>
    </row>
    <row r="161" spans="3:4" ht="12.75">
      <c r="C161" s="332"/>
      <c r="D161" s="332"/>
    </row>
    <row r="162" spans="3:4" ht="12.75">
      <c r="C162" s="332"/>
      <c r="D162" s="332"/>
    </row>
    <row r="163" spans="3:4" ht="12.75">
      <c r="C163" s="332"/>
      <c r="D163" s="332"/>
    </row>
    <row r="164" spans="3:4" ht="12.75">
      <c r="C164" s="332"/>
      <c r="D164" s="332"/>
    </row>
    <row r="165" spans="3:4" ht="12.75">
      <c r="C165" s="332"/>
      <c r="D165" s="332"/>
    </row>
    <row r="166" spans="3:4" ht="12.75">
      <c r="C166" s="332"/>
      <c r="D166" s="332"/>
    </row>
    <row r="167" spans="3:4" ht="12.75">
      <c r="C167" s="332"/>
      <c r="D167" s="332"/>
    </row>
    <row r="168" spans="3:4" ht="12.75">
      <c r="C168" s="332"/>
      <c r="D168" s="332"/>
    </row>
    <row r="169" spans="3:4" ht="12.75">
      <c r="C169" s="332"/>
      <c r="D169" s="332"/>
    </row>
    <row r="170" spans="3:4" ht="12.75">
      <c r="C170" s="332"/>
      <c r="D170" s="332"/>
    </row>
    <row r="171" spans="3:4" ht="12.75">
      <c r="C171" s="332"/>
      <c r="D171" s="332"/>
    </row>
    <row r="172" spans="3:4" ht="12.75">
      <c r="C172" s="332"/>
      <c r="D172" s="332"/>
    </row>
    <row r="173" spans="3:4" ht="12.75">
      <c r="C173" s="332"/>
      <c r="D173" s="332"/>
    </row>
    <row r="174" spans="3:4" ht="12.75">
      <c r="C174" s="332"/>
      <c r="D174" s="332"/>
    </row>
    <row r="175" spans="3:4" ht="12.75">
      <c r="C175" s="332"/>
      <c r="D175" s="332"/>
    </row>
    <row r="176" spans="3:4" ht="12.75">
      <c r="C176" s="332"/>
      <c r="D176" s="332"/>
    </row>
    <row r="177" spans="3:4" ht="12.75">
      <c r="C177" s="332"/>
      <c r="D177" s="332"/>
    </row>
    <row r="178" spans="3:4" ht="12.75">
      <c r="C178" s="332"/>
      <c r="D178" s="332"/>
    </row>
    <row r="179" spans="3:4" ht="12.75">
      <c r="C179" s="332"/>
      <c r="D179" s="332"/>
    </row>
    <row r="180" spans="3:4" ht="12.75">
      <c r="C180" s="332"/>
      <c r="D180" s="332"/>
    </row>
    <row r="181" spans="3:4" ht="12.75">
      <c r="C181" s="332"/>
      <c r="D181" s="332"/>
    </row>
    <row r="182" spans="3:4" ht="12.75">
      <c r="C182" s="332"/>
      <c r="D182" s="332"/>
    </row>
    <row r="183" spans="3:4" ht="12.75">
      <c r="C183" s="332"/>
      <c r="D183" s="332"/>
    </row>
    <row r="184" spans="3:4" ht="12.75">
      <c r="C184" s="332"/>
      <c r="D184" s="332"/>
    </row>
    <row r="185" spans="3:4" ht="12.75">
      <c r="C185" s="332"/>
      <c r="D185" s="332"/>
    </row>
    <row r="186" spans="3:4" ht="12.75">
      <c r="C186" s="332"/>
      <c r="D186" s="332"/>
    </row>
    <row r="187" spans="3:4" ht="12.75">
      <c r="C187" s="332"/>
      <c r="D187" s="332"/>
    </row>
    <row r="188" spans="3:4" ht="12.75">
      <c r="C188" s="332"/>
      <c r="D188" s="332"/>
    </row>
    <row r="189" spans="3:4" ht="12.75">
      <c r="C189" s="332"/>
      <c r="D189" s="332"/>
    </row>
    <row r="190" spans="3:4" ht="12.75">
      <c r="C190" s="332"/>
      <c r="D190" s="332"/>
    </row>
    <row r="191" spans="3:4" ht="12.75">
      <c r="C191" s="332"/>
      <c r="D191" s="332"/>
    </row>
    <row r="192" spans="3:4" ht="12.75">
      <c r="C192" s="332"/>
      <c r="D192" s="332"/>
    </row>
    <row r="193" spans="3:4" ht="12.75">
      <c r="C193" s="332"/>
      <c r="D193" s="332"/>
    </row>
    <row r="194" spans="3:4" ht="12.75">
      <c r="C194" s="332"/>
      <c r="D194" s="332"/>
    </row>
    <row r="195" spans="3:4" ht="12.75">
      <c r="C195" s="332"/>
      <c r="D195" s="332"/>
    </row>
    <row r="196" spans="3:4" ht="12.75">
      <c r="C196" s="332"/>
      <c r="D196" s="332"/>
    </row>
    <row r="197" spans="3:4" ht="12.75">
      <c r="C197" s="332"/>
      <c r="D197" s="332"/>
    </row>
    <row r="198" spans="3:4" ht="12.75">
      <c r="C198" s="332"/>
      <c r="D198" s="332"/>
    </row>
    <row r="199" spans="3:4" ht="12.75">
      <c r="C199" s="332"/>
      <c r="D199" s="332"/>
    </row>
    <row r="200" spans="3:4" ht="12.75">
      <c r="C200" s="332"/>
      <c r="D200" s="332"/>
    </row>
    <row r="201" spans="3:4" ht="12.75">
      <c r="C201" s="332"/>
      <c r="D201" s="332"/>
    </row>
    <row r="202" spans="3:4" ht="12.75">
      <c r="C202" s="332"/>
      <c r="D202" s="332"/>
    </row>
    <row r="203" spans="3:4" ht="12.75">
      <c r="C203" s="332"/>
      <c r="D203" s="332"/>
    </row>
    <row r="204" spans="3:4" ht="12.75">
      <c r="C204" s="332"/>
      <c r="D204" s="332"/>
    </row>
    <row r="205" spans="3:4" ht="12.75">
      <c r="C205" s="332"/>
      <c r="D205" s="332"/>
    </row>
    <row r="206" spans="3:4" ht="12.75">
      <c r="C206" s="332"/>
      <c r="D206" s="332"/>
    </row>
    <row r="207" spans="3:4" ht="12.75">
      <c r="C207" s="332"/>
      <c r="D207" s="332"/>
    </row>
    <row r="208" spans="3:4" ht="12.75">
      <c r="C208" s="332"/>
      <c r="D208" s="332"/>
    </row>
    <row r="209" spans="3:4" ht="12.75">
      <c r="C209" s="332"/>
      <c r="D209" s="332"/>
    </row>
    <row r="210" spans="3:4" ht="12.75">
      <c r="C210" s="332"/>
      <c r="D210" s="332"/>
    </row>
    <row r="211" spans="3:4" ht="12.75">
      <c r="C211" s="332"/>
      <c r="D211" s="332"/>
    </row>
    <row r="212" spans="3:4" ht="12.75">
      <c r="C212" s="332"/>
      <c r="D212" s="332"/>
    </row>
    <row r="213" spans="3:4" ht="12.75">
      <c r="C213" s="332"/>
      <c r="D213" s="332"/>
    </row>
    <row r="214" spans="3:4" ht="12.75">
      <c r="C214" s="332"/>
      <c r="D214" s="332"/>
    </row>
    <row r="215" spans="3:4" ht="12.75">
      <c r="C215" s="332"/>
      <c r="D215" s="332"/>
    </row>
    <row r="216" spans="3:4" ht="12.75">
      <c r="C216" s="332"/>
      <c r="D216" s="332"/>
    </row>
    <row r="217" spans="3:4" ht="12.75">
      <c r="C217" s="332"/>
      <c r="D217" s="332"/>
    </row>
    <row r="218" spans="3:4" ht="12.75">
      <c r="C218" s="332"/>
      <c r="D218" s="332"/>
    </row>
    <row r="219" spans="3:4" ht="12.75">
      <c r="C219" s="332"/>
      <c r="D219" s="332"/>
    </row>
    <row r="220" spans="3:4" ht="12.75">
      <c r="C220" s="332"/>
      <c r="D220" s="332"/>
    </row>
    <row r="221" spans="3:4" ht="12.75">
      <c r="C221" s="332"/>
      <c r="D221" s="332"/>
    </row>
    <row r="222" spans="3:4" ht="12.75">
      <c r="C222" s="332"/>
      <c r="D222" s="33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1.57421875" style="323" bestFit="1" customWidth="1"/>
    <col min="2" max="2" width="4.8515625" style="323" bestFit="1" customWidth="1"/>
    <col min="3" max="4" width="17.28125" style="322" customWidth="1"/>
    <col min="5" max="5" width="12.28125" style="323" customWidth="1"/>
    <col min="6" max="16384" width="9.140625" style="321" customWidth="1"/>
  </cols>
  <sheetData>
    <row r="1" spans="1:5" s="318" customFormat="1" ht="15.75" thickBot="1">
      <c r="A1" s="380" t="s">
        <v>265</v>
      </c>
      <c r="B1" s="324"/>
      <c r="C1" s="324"/>
      <c r="D1" s="325"/>
      <c r="E1" s="325"/>
    </row>
    <row r="2" spans="1:5" s="318" customFormat="1" ht="12.75">
      <c r="A2" s="381"/>
      <c r="B2" s="327" t="s">
        <v>291</v>
      </c>
      <c r="C2" s="327" t="s">
        <v>263</v>
      </c>
      <c r="D2" s="327" t="s">
        <v>263</v>
      </c>
      <c r="E2" s="328"/>
    </row>
    <row r="3" spans="1:6" ht="26.25" thickBot="1">
      <c r="A3" s="382" t="s">
        <v>266</v>
      </c>
      <c r="B3" s="329" t="s">
        <v>290</v>
      </c>
      <c r="C3" s="329" t="s">
        <v>287</v>
      </c>
      <c r="D3" s="330" t="s">
        <v>288</v>
      </c>
      <c r="E3" s="331" t="s">
        <v>289</v>
      </c>
      <c r="F3" s="320"/>
    </row>
    <row r="4" spans="1:5" ht="8.25" customHeight="1">
      <c r="A4" s="332"/>
      <c r="B4" s="332"/>
      <c r="C4" s="332"/>
      <c r="D4" s="332"/>
      <c r="E4" s="332"/>
    </row>
    <row r="5" spans="1:5" ht="16.5" customHeight="1">
      <c r="A5" s="381" t="s">
        <v>292</v>
      </c>
      <c r="B5" s="332"/>
      <c r="C5" s="332"/>
      <c r="D5" s="332"/>
      <c r="E5" s="332"/>
    </row>
    <row r="6" spans="1:5" ht="8.25" customHeight="1">
      <c r="A6" s="383"/>
      <c r="B6" s="332"/>
      <c r="C6" s="332"/>
      <c r="D6" s="332"/>
      <c r="E6" s="332"/>
    </row>
    <row r="7" spans="1:5" ht="16.5" customHeight="1">
      <c r="A7" s="381" t="s">
        <v>293</v>
      </c>
      <c r="B7" s="332"/>
      <c r="C7" s="332"/>
      <c r="D7" s="332"/>
      <c r="E7" s="332"/>
    </row>
    <row r="8" spans="1:7" ht="25.5">
      <c r="A8" s="386" t="s">
        <v>294</v>
      </c>
      <c r="B8" s="332">
        <v>29</v>
      </c>
      <c r="C8" s="332">
        <v>437351</v>
      </c>
      <c r="D8" s="332">
        <v>421661</v>
      </c>
      <c r="E8" s="332">
        <f>+C8-D8</f>
        <v>15690</v>
      </c>
      <c r="G8" s="332"/>
    </row>
    <row r="9" spans="1:7" ht="26.25" thickBot="1">
      <c r="A9" s="386" t="s">
        <v>295</v>
      </c>
      <c r="B9" s="332">
        <v>29</v>
      </c>
      <c r="C9" s="332">
        <v>1663</v>
      </c>
      <c r="D9" s="332">
        <v>2141</v>
      </c>
      <c r="E9" s="332">
        <f>+C9-D9</f>
        <v>-478</v>
      </c>
      <c r="G9" s="332"/>
    </row>
    <row r="10" spans="1:5" ht="13.5" thickBot="1">
      <c r="A10" s="384" t="s">
        <v>296</v>
      </c>
      <c r="B10" s="334"/>
      <c r="C10" s="335">
        <f>+C8+C9</f>
        <v>439014</v>
      </c>
      <c r="D10" s="335">
        <f>+D8+D9</f>
        <v>423802</v>
      </c>
      <c r="E10" s="335">
        <f>+C10-D10</f>
        <v>15212</v>
      </c>
    </row>
    <row r="11" spans="1:5" ht="8.25" customHeight="1">
      <c r="A11" s="381"/>
      <c r="B11" s="333"/>
      <c r="C11" s="336"/>
      <c r="D11" s="336"/>
      <c r="E11" s="336"/>
    </row>
    <row r="12" spans="1:5" ht="14.25" customHeight="1">
      <c r="A12" s="381" t="s">
        <v>297</v>
      </c>
      <c r="B12" s="333"/>
      <c r="C12" s="336"/>
      <c r="D12" s="336"/>
      <c r="E12" s="336"/>
    </row>
    <row r="13" spans="1:7" ht="12.75">
      <c r="A13" s="383" t="s">
        <v>298</v>
      </c>
      <c r="B13" s="337">
        <v>30</v>
      </c>
      <c r="C13" s="338">
        <v>417394</v>
      </c>
      <c r="D13" s="338">
        <v>443164</v>
      </c>
      <c r="E13" s="338">
        <f aca="true" t="shared" si="0" ref="E13:E19">+C13-D13</f>
        <v>-25770</v>
      </c>
      <c r="G13" s="338"/>
    </row>
    <row r="14" spans="1:5" s="332" customFormat="1" ht="12.75">
      <c r="A14" s="383" t="s">
        <v>299</v>
      </c>
      <c r="B14" s="354"/>
      <c r="C14" s="376">
        <v>2900</v>
      </c>
      <c r="D14" s="376">
        <v>16000</v>
      </c>
      <c r="E14" s="376">
        <f t="shared" si="0"/>
        <v>-13100</v>
      </c>
    </row>
    <row r="15" spans="1:5" ht="12.75">
      <c r="A15" s="383" t="s">
        <v>300</v>
      </c>
      <c r="B15" s="337">
        <v>34</v>
      </c>
      <c r="C15" s="371">
        <v>61894</v>
      </c>
      <c r="D15" s="371">
        <v>61859</v>
      </c>
      <c r="E15" s="338">
        <f t="shared" si="0"/>
        <v>35</v>
      </c>
    </row>
    <row r="16" spans="1:5" ht="12.75">
      <c r="A16" s="383" t="s">
        <v>301</v>
      </c>
      <c r="B16" s="337">
        <v>32</v>
      </c>
      <c r="C16" s="338">
        <v>23522</v>
      </c>
      <c r="D16" s="338">
        <v>22965</v>
      </c>
      <c r="E16" s="338">
        <f t="shared" si="0"/>
        <v>557</v>
      </c>
    </row>
    <row r="17" spans="1:5" ht="12.75">
      <c r="A17" s="383" t="s">
        <v>302</v>
      </c>
      <c r="B17" s="343">
        <v>35</v>
      </c>
      <c r="C17" s="332"/>
      <c r="D17" s="332"/>
      <c r="E17" s="332">
        <f t="shared" si="0"/>
        <v>0</v>
      </c>
    </row>
    <row r="18" spans="1:5" ht="12.75">
      <c r="A18" s="383" t="s">
        <v>303</v>
      </c>
      <c r="B18" s="337">
        <v>36</v>
      </c>
      <c r="C18" s="338">
        <f>4986+1003</f>
        <v>5989</v>
      </c>
      <c r="D18" s="338">
        <f>1003+5482</f>
        <v>6485</v>
      </c>
      <c r="E18" s="338">
        <f>+C18-D18</f>
        <v>-496</v>
      </c>
    </row>
    <row r="19" spans="1:5" ht="13.5" thickBot="1">
      <c r="A19" s="387" t="s">
        <v>304</v>
      </c>
      <c r="B19" s="337">
        <v>33</v>
      </c>
      <c r="C19" s="338">
        <v>29208</v>
      </c>
      <c r="D19" s="338">
        <f>29644+50</f>
        <v>29694</v>
      </c>
      <c r="E19" s="338">
        <f t="shared" si="0"/>
        <v>-486</v>
      </c>
    </row>
    <row r="20" spans="1:5" ht="13.5" thickBot="1">
      <c r="A20" s="380" t="s">
        <v>305</v>
      </c>
      <c r="B20" s="339"/>
      <c r="C20" s="335">
        <f>SUM(C13:C19)-C14</f>
        <v>538007</v>
      </c>
      <c r="D20" s="335">
        <f>SUM(D13:D19)-D14</f>
        <v>564167</v>
      </c>
      <c r="E20" s="335">
        <f>SUM(E13:E19)-E14</f>
        <v>-26160</v>
      </c>
    </row>
    <row r="21" spans="1:5" ht="7.5" customHeight="1">
      <c r="A21" s="381"/>
      <c r="B21" s="340"/>
      <c r="C21" s="341"/>
      <c r="D21" s="341"/>
      <c r="E21" s="341"/>
    </row>
    <row r="22" spans="1:5" ht="14.25" customHeight="1">
      <c r="A22" s="381" t="s">
        <v>306</v>
      </c>
      <c r="B22" s="342"/>
      <c r="C22" s="341"/>
      <c r="D22" s="341"/>
      <c r="E22" s="341"/>
    </row>
    <row r="23" spans="1:7" ht="12.75">
      <c r="A23" s="383" t="s">
        <v>307</v>
      </c>
      <c r="B23" s="343">
        <v>30</v>
      </c>
      <c r="C23" s="332">
        <v>128651</v>
      </c>
      <c r="D23" s="332">
        <v>113178</v>
      </c>
      <c r="E23" s="332">
        <f aca="true" t="shared" si="1" ref="E23:E30">+C23-D23</f>
        <v>15473</v>
      </c>
      <c r="G23" s="332"/>
    </row>
    <row r="24" spans="1:5" ht="12.75">
      <c r="A24" s="383" t="s">
        <v>299</v>
      </c>
      <c r="B24" s="343">
        <v>31</v>
      </c>
      <c r="C24" s="332">
        <v>463881</v>
      </c>
      <c r="D24" s="332">
        <v>345987</v>
      </c>
      <c r="E24" s="332">
        <f t="shared" si="1"/>
        <v>117894</v>
      </c>
    </row>
    <row r="25" spans="1:5" s="332" customFormat="1" ht="12.75">
      <c r="A25" s="375" t="s">
        <v>274</v>
      </c>
      <c r="B25" s="354"/>
      <c r="C25" s="376">
        <f>14182+70</f>
        <v>14252</v>
      </c>
      <c r="D25" s="376">
        <v>13242</v>
      </c>
      <c r="E25" s="376">
        <f t="shared" si="1"/>
        <v>1010</v>
      </c>
    </row>
    <row r="26" spans="1:5" ht="12.75">
      <c r="A26" s="383" t="s">
        <v>302</v>
      </c>
      <c r="B26" s="343">
        <v>35</v>
      </c>
      <c r="C26" s="332">
        <v>39850</v>
      </c>
      <c r="D26" s="332">
        <v>18952</v>
      </c>
      <c r="E26" s="332">
        <f t="shared" si="1"/>
        <v>20898</v>
      </c>
    </row>
    <row r="27" spans="1:5" ht="12.75">
      <c r="A27" s="383" t="s">
        <v>308</v>
      </c>
      <c r="B27" s="343">
        <v>36</v>
      </c>
      <c r="C27" s="332">
        <f>5342+76415</f>
        <v>81757</v>
      </c>
      <c r="D27" s="332">
        <f>10120+69447</f>
        <v>79567</v>
      </c>
      <c r="E27" s="332">
        <f t="shared" si="1"/>
        <v>2190</v>
      </c>
    </row>
    <row r="28" spans="1:5" s="332" customFormat="1" ht="12.75">
      <c r="A28" s="375" t="s">
        <v>274</v>
      </c>
      <c r="B28" s="354"/>
      <c r="C28" s="376">
        <v>646</v>
      </c>
      <c r="D28" s="376">
        <v>607</v>
      </c>
      <c r="E28" s="376">
        <f>+C28-D28</f>
        <v>39</v>
      </c>
    </row>
    <row r="29" spans="1:5" ht="13.5" thickBot="1">
      <c r="A29" s="383" t="s">
        <v>309</v>
      </c>
      <c r="B29" s="343">
        <v>32</v>
      </c>
      <c r="C29" s="332">
        <v>23677</v>
      </c>
      <c r="D29" s="332">
        <v>19167</v>
      </c>
      <c r="E29" s="332">
        <f t="shared" si="1"/>
        <v>4510</v>
      </c>
    </row>
    <row r="30" spans="1:5" ht="13.5" thickBot="1">
      <c r="A30" s="388" t="s">
        <v>310</v>
      </c>
      <c r="B30" s="335"/>
      <c r="C30" s="335">
        <f>SUM(C23:C29)-C25-C28</f>
        <v>737816</v>
      </c>
      <c r="D30" s="335">
        <f>SUM(D23:D29)-D25-D28</f>
        <v>576851</v>
      </c>
      <c r="E30" s="335">
        <f t="shared" si="1"/>
        <v>160965</v>
      </c>
    </row>
    <row r="31" spans="1:5" ht="7.5" customHeight="1" thickBot="1">
      <c r="A31" s="383"/>
      <c r="B31" s="332"/>
      <c r="C31" s="332"/>
      <c r="D31" s="332"/>
      <c r="E31" s="332"/>
    </row>
    <row r="32" spans="1:5" ht="13.5" thickBot="1">
      <c r="A32" s="385" t="s">
        <v>311</v>
      </c>
      <c r="B32" s="344"/>
      <c r="C32" s="344">
        <f>+C30+C20+C10</f>
        <v>1714837</v>
      </c>
      <c r="D32" s="344">
        <f>+D30+D20+D10</f>
        <v>1564820</v>
      </c>
      <c r="E32" s="344">
        <f>+C32-D32</f>
        <v>150017</v>
      </c>
    </row>
    <row r="33" spans="1:5" ht="13.5" thickTop="1">
      <c r="A33" s="332"/>
      <c r="B33" s="332"/>
      <c r="C33" s="332"/>
      <c r="D33" s="332"/>
      <c r="E33" s="332"/>
    </row>
    <row r="34" spans="1:5" ht="12.75">
      <c r="A34" s="332"/>
      <c r="B34" s="332"/>
      <c r="C34" s="332"/>
      <c r="D34" s="332"/>
      <c r="E34" s="332"/>
    </row>
    <row r="35" spans="3:4" ht="15">
      <c r="C35" s="323"/>
      <c r="D35" s="323"/>
    </row>
    <row r="36" spans="1:4" ht="15">
      <c r="A36" s="332"/>
      <c r="C36" s="323"/>
      <c r="D36" s="323"/>
    </row>
    <row r="37" spans="3:4" ht="15">
      <c r="C37" s="323"/>
      <c r="D37" s="323"/>
    </row>
    <row r="38" spans="3:4" ht="15">
      <c r="C38" s="323"/>
      <c r="D38" s="323"/>
    </row>
    <row r="39" spans="3:4" ht="15">
      <c r="C39" s="323"/>
      <c r="D39" s="323"/>
    </row>
    <row r="40" spans="3:4" ht="15">
      <c r="C40" s="323"/>
      <c r="D40" s="323"/>
    </row>
    <row r="41" spans="3:4" ht="15">
      <c r="C41" s="323"/>
      <c r="D41" s="323"/>
    </row>
    <row r="42" spans="3:4" ht="15">
      <c r="C42" s="323"/>
      <c r="D42" s="323"/>
    </row>
    <row r="43" spans="3:4" ht="15">
      <c r="C43" s="323"/>
      <c r="D43" s="323"/>
    </row>
    <row r="44" spans="3:4" ht="15">
      <c r="C44" s="323"/>
      <c r="D44" s="323"/>
    </row>
    <row r="45" spans="3:4" ht="15">
      <c r="C45" s="323"/>
      <c r="D45" s="323"/>
    </row>
    <row r="46" spans="3:4" ht="15">
      <c r="C46" s="323"/>
      <c r="D46" s="323"/>
    </row>
    <row r="47" spans="3:4" ht="15">
      <c r="C47" s="323"/>
      <c r="D47" s="323"/>
    </row>
    <row r="48" spans="3:4" ht="15">
      <c r="C48" s="323"/>
      <c r="D48" s="323"/>
    </row>
    <row r="49" spans="3:4" ht="15">
      <c r="C49" s="323"/>
      <c r="D49" s="323"/>
    </row>
    <row r="50" spans="3:4" ht="15">
      <c r="C50" s="323"/>
      <c r="D50" s="323"/>
    </row>
    <row r="51" spans="3:4" ht="15">
      <c r="C51" s="323"/>
      <c r="D51" s="323"/>
    </row>
    <row r="52" spans="3:4" ht="15">
      <c r="C52" s="323"/>
      <c r="D52" s="323"/>
    </row>
    <row r="53" spans="3:4" ht="15">
      <c r="C53" s="323"/>
      <c r="D53" s="323"/>
    </row>
    <row r="54" spans="3:4" ht="15">
      <c r="C54" s="323"/>
      <c r="D54" s="323"/>
    </row>
    <row r="55" spans="3:4" ht="15">
      <c r="C55" s="323"/>
      <c r="D55" s="323"/>
    </row>
    <row r="56" spans="3:4" ht="15">
      <c r="C56" s="323"/>
      <c r="D56" s="323"/>
    </row>
    <row r="57" spans="3:4" ht="15">
      <c r="C57" s="323"/>
      <c r="D57" s="323"/>
    </row>
    <row r="58" spans="3:4" ht="15">
      <c r="C58" s="323"/>
      <c r="D58" s="323"/>
    </row>
    <row r="59" spans="3:4" ht="15">
      <c r="C59" s="323"/>
      <c r="D59" s="323"/>
    </row>
    <row r="60" spans="3:4" ht="15">
      <c r="C60" s="323"/>
      <c r="D60" s="323"/>
    </row>
    <row r="61" spans="3:4" ht="15">
      <c r="C61" s="323"/>
      <c r="D61" s="323"/>
    </row>
    <row r="62" spans="3:4" ht="15">
      <c r="C62" s="323"/>
      <c r="D62" s="323"/>
    </row>
    <row r="63" spans="3:4" ht="15">
      <c r="C63" s="323"/>
      <c r="D63" s="323"/>
    </row>
    <row r="64" spans="3:4" ht="15">
      <c r="C64" s="323"/>
      <c r="D64" s="323"/>
    </row>
    <row r="65" spans="3:4" ht="15">
      <c r="C65" s="323"/>
      <c r="D65" s="323"/>
    </row>
    <row r="66" spans="3:4" ht="15">
      <c r="C66" s="323"/>
      <c r="D66" s="323"/>
    </row>
    <row r="67" spans="3:4" ht="15">
      <c r="C67" s="323"/>
      <c r="D67" s="323"/>
    </row>
    <row r="68" spans="3:4" ht="15">
      <c r="C68" s="323"/>
      <c r="D68" s="323"/>
    </row>
    <row r="69" spans="3:4" ht="15">
      <c r="C69" s="323"/>
      <c r="D69" s="323"/>
    </row>
    <row r="70" spans="3:4" ht="15">
      <c r="C70" s="323"/>
      <c r="D70" s="323"/>
    </row>
    <row r="71" spans="3:4" ht="15">
      <c r="C71" s="323"/>
      <c r="D71" s="323"/>
    </row>
    <row r="72" spans="3:4" ht="15">
      <c r="C72" s="323"/>
      <c r="D72" s="323"/>
    </row>
    <row r="73" spans="3:4" ht="15">
      <c r="C73" s="323"/>
      <c r="D73" s="323"/>
    </row>
    <row r="74" spans="3:4" ht="15">
      <c r="C74" s="323"/>
      <c r="D74" s="323"/>
    </row>
    <row r="75" spans="3:4" ht="15">
      <c r="C75" s="323"/>
      <c r="D75" s="323"/>
    </row>
    <row r="76" spans="3:4" ht="15">
      <c r="C76" s="323"/>
      <c r="D76" s="323"/>
    </row>
    <row r="77" spans="3:4" ht="15">
      <c r="C77" s="323"/>
      <c r="D77" s="323"/>
    </row>
    <row r="78" spans="3:4" ht="15">
      <c r="C78" s="323"/>
      <c r="D78" s="323"/>
    </row>
    <row r="79" spans="3:4" ht="15">
      <c r="C79" s="323"/>
      <c r="D79" s="323"/>
    </row>
    <row r="80" spans="3:4" ht="15">
      <c r="C80" s="323"/>
      <c r="D80" s="323"/>
    </row>
    <row r="81" spans="3:4" ht="15">
      <c r="C81" s="323"/>
      <c r="D81" s="323"/>
    </row>
    <row r="82" spans="3:4" ht="15">
      <c r="C82" s="323"/>
      <c r="D82" s="323"/>
    </row>
    <row r="83" spans="3:4" ht="15">
      <c r="C83" s="323"/>
      <c r="D83" s="323"/>
    </row>
    <row r="84" spans="3:4" ht="15">
      <c r="C84" s="323"/>
      <c r="D84" s="323"/>
    </row>
    <row r="85" spans="3:4" ht="15">
      <c r="C85" s="323"/>
      <c r="D85" s="323"/>
    </row>
    <row r="86" spans="3:4" ht="15">
      <c r="C86" s="323"/>
      <c r="D86" s="323"/>
    </row>
    <row r="87" spans="3:4" ht="15">
      <c r="C87" s="323"/>
      <c r="D87" s="323"/>
    </row>
    <row r="88" spans="3:4" ht="15">
      <c r="C88" s="323"/>
      <c r="D88" s="323"/>
    </row>
    <row r="89" spans="3:4" ht="15">
      <c r="C89" s="323"/>
      <c r="D89" s="323"/>
    </row>
    <row r="90" spans="3:4" ht="15">
      <c r="C90" s="323"/>
      <c r="D90" s="323"/>
    </row>
    <row r="91" spans="3:4" ht="15">
      <c r="C91" s="323"/>
      <c r="D91" s="323"/>
    </row>
    <row r="92" spans="3:4" ht="15">
      <c r="C92" s="323"/>
      <c r="D92" s="323"/>
    </row>
    <row r="93" spans="3:4" ht="15">
      <c r="C93" s="323"/>
      <c r="D93" s="323"/>
    </row>
    <row r="94" spans="3:4" ht="15">
      <c r="C94" s="323"/>
      <c r="D94" s="323"/>
    </row>
    <row r="95" spans="3:4" ht="15">
      <c r="C95" s="323"/>
      <c r="D95" s="323"/>
    </row>
    <row r="96" spans="3:4" ht="15">
      <c r="C96" s="323"/>
      <c r="D96" s="323"/>
    </row>
    <row r="97" spans="3:4" ht="15">
      <c r="C97" s="323"/>
      <c r="D97" s="323"/>
    </row>
    <row r="98" spans="3:4" ht="15">
      <c r="C98" s="323"/>
      <c r="D98" s="323"/>
    </row>
    <row r="99" spans="3:4" ht="15">
      <c r="C99" s="323"/>
      <c r="D99" s="323"/>
    </row>
    <row r="100" spans="3:4" ht="15">
      <c r="C100" s="323"/>
      <c r="D100" s="323"/>
    </row>
    <row r="101" spans="3:4" ht="15">
      <c r="C101" s="323"/>
      <c r="D101" s="323"/>
    </row>
    <row r="102" spans="3:4" ht="15">
      <c r="C102" s="323"/>
      <c r="D102" s="323"/>
    </row>
    <row r="103" spans="3:4" ht="15">
      <c r="C103" s="323"/>
      <c r="D103" s="323"/>
    </row>
    <row r="104" spans="3:4" ht="15">
      <c r="C104" s="323"/>
      <c r="D104" s="323"/>
    </row>
    <row r="105" spans="3:4" ht="15">
      <c r="C105" s="323"/>
      <c r="D105" s="323"/>
    </row>
    <row r="106" spans="3:4" ht="15">
      <c r="C106" s="323"/>
      <c r="D106" s="323"/>
    </row>
    <row r="107" spans="3:4" ht="15">
      <c r="C107" s="323"/>
      <c r="D107" s="323"/>
    </row>
    <row r="108" spans="3:4" ht="15">
      <c r="C108" s="323"/>
      <c r="D108" s="323"/>
    </row>
    <row r="109" spans="3:4" ht="15">
      <c r="C109" s="323"/>
      <c r="D109" s="323"/>
    </row>
    <row r="110" spans="3:4" ht="15">
      <c r="C110" s="323"/>
      <c r="D110" s="323"/>
    </row>
    <row r="111" spans="3:4" ht="15">
      <c r="C111" s="323"/>
      <c r="D111" s="323"/>
    </row>
    <row r="112" spans="3:4" ht="15">
      <c r="C112" s="323"/>
      <c r="D112" s="323"/>
    </row>
    <row r="113" spans="3:4" ht="15">
      <c r="C113" s="323"/>
      <c r="D113" s="323"/>
    </row>
    <row r="114" spans="3:4" ht="15">
      <c r="C114" s="323"/>
      <c r="D114" s="323"/>
    </row>
    <row r="115" spans="3:4" ht="15">
      <c r="C115" s="323"/>
      <c r="D115" s="323"/>
    </row>
    <row r="116" spans="3:4" ht="15">
      <c r="C116" s="323"/>
      <c r="D116" s="323"/>
    </row>
    <row r="117" spans="3:4" ht="15">
      <c r="C117" s="323"/>
      <c r="D117" s="323"/>
    </row>
    <row r="118" spans="3:4" ht="15">
      <c r="C118" s="323"/>
      <c r="D118" s="323"/>
    </row>
    <row r="119" spans="3:4" ht="15">
      <c r="C119" s="323"/>
      <c r="D119" s="323"/>
    </row>
    <row r="120" spans="3:4" ht="15">
      <c r="C120" s="323"/>
      <c r="D120" s="323"/>
    </row>
    <row r="121" spans="3:4" ht="15">
      <c r="C121" s="323"/>
      <c r="D121" s="323"/>
    </row>
    <row r="122" spans="3:4" ht="15">
      <c r="C122" s="323"/>
      <c r="D122" s="323"/>
    </row>
    <row r="123" spans="3:4" ht="15">
      <c r="C123" s="323"/>
      <c r="D123" s="323"/>
    </row>
    <row r="124" spans="3:4" ht="15">
      <c r="C124" s="323"/>
      <c r="D124" s="323"/>
    </row>
    <row r="125" spans="3:4" ht="15">
      <c r="C125" s="323"/>
      <c r="D125" s="323"/>
    </row>
    <row r="126" spans="3:4" ht="15">
      <c r="C126" s="323"/>
      <c r="D126" s="323"/>
    </row>
    <row r="127" spans="3:4" ht="15">
      <c r="C127" s="323"/>
      <c r="D127" s="323"/>
    </row>
    <row r="128" spans="3:4" ht="15">
      <c r="C128" s="323"/>
      <c r="D128" s="323"/>
    </row>
    <row r="129" spans="3:4" ht="15">
      <c r="C129" s="323"/>
      <c r="D129" s="323"/>
    </row>
    <row r="130" spans="3:4" ht="15">
      <c r="C130" s="323"/>
      <c r="D130" s="323"/>
    </row>
    <row r="131" spans="3:4" ht="15">
      <c r="C131" s="323"/>
      <c r="D131" s="323"/>
    </row>
    <row r="132" spans="3:4" ht="15">
      <c r="C132" s="323"/>
      <c r="D132" s="323"/>
    </row>
    <row r="133" spans="3:5" ht="15">
      <c r="C133" s="323"/>
      <c r="D133" s="323"/>
      <c r="E133" s="323" t="e">
        <f>+E131+E128+E95+#REF!+E85+#REF!</f>
        <v>#REF!</v>
      </c>
    </row>
    <row r="134" spans="3:4" ht="15">
      <c r="C134" s="323"/>
      <c r="D134" s="323"/>
    </row>
    <row r="135" spans="3:4" ht="15">
      <c r="C135" s="323"/>
      <c r="D135" s="323"/>
    </row>
    <row r="136" spans="3:4" ht="15">
      <c r="C136" s="323"/>
      <c r="D136" s="323"/>
    </row>
    <row r="137" spans="3:4" ht="15">
      <c r="C137" s="323"/>
      <c r="D137" s="323"/>
    </row>
    <row r="138" spans="3:4" ht="15">
      <c r="C138" s="323"/>
      <c r="D138" s="323"/>
    </row>
    <row r="139" spans="3:4" ht="15">
      <c r="C139" s="323"/>
      <c r="D139" s="323"/>
    </row>
    <row r="140" spans="3:4" ht="15">
      <c r="C140" s="323"/>
      <c r="D140" s="323"/>
    </row>
    <row r="141" spans="3:4" ht="15">
      <c r="C141" s="323"/>
      <c r="D141" s="323"/>
    </row>
    <row r="142" spans="3:4" ht="15">
      <c r="C142" s="323"/>
      <c r="D142" s="323"/>
    </row>
    <row r="143" spans="3:4" ht="15">
      <c r="C143" s="323"/>
      <c r="D143" s="323"/>
    </row>
    <row r="144" spans="3:4" ht="15">
      <c r="C144" s="323"/>
      <c r="D144" s="323"/>
    </row>
    <row r="145" spans="3:4" ht="15">
      <c r="C145" s="323"/>
      <c r="D145" s="323"/>
    </row>
    <row r="146" spans="3:4" ht="15">
      <c r="C146" s="323"/>
      <c r="D146" s="323"/>
    </row>
    <row r="147" spans="3:4" ht="15">
      <c r="C147" s="323"/>
      <c r="D147" s="323"/>
    </row>
    <row r="148" spans="3:4" ht="15">
      <c r="C148" s="323"/>
      <c r="D148" s="323"/>
    </row>
    <row r="149" spans="3:4" ht="15">
      <c r="C149" s="323"/>
      <c r="D149" s="323"/>
    </row>
    <row r="150" spans="3:4" ht="15">
      <c r="C150" s="323"/>
      <c r="D150" s="323"/>
    </row>
    <row r="151" spans="3:4" ht="15">
      <c r="C151" s="323"/>
      <c r="D151" s="323"/>
    </row>
    <row r="152" spans="3:4" ht="15">
      <c r="C152" s="323"/>
      <c r="D152" s="323"/>
    </row>
    <row r="153" spans="3:4" ht="15">
      <c r="C153" s="323"/>
      <c r="D153" s="323"/>
    </row>
    <row r="154" spans="3:4" ht="15">
      <c r="C154" s="323"/>
      <c r="D154" s="323"/>
    </row>
    <row r="155" spans="3:4" ht="15">
      <c r="C155" s="323"/>
      <c r="D155" s="323"/>
    </row>
    <row r="156" spans="3:4" ht="15">
      <c r="C156" s="323"/>
      <c r="D156" s="323"/>
    </row>
    <row r="157" spans="3:4" ht="15">
      <c r="C157" s="323"/>
      <c r="D157" s="323"/>
    </row>
    <row r="158" spans="3:4" ht="15">
      <c r="C158" s="323"/>
      <c r="D158" s="323"/>
    </row>
    <row r="159" spans="3:4" ht="15">
      <c r="C159" s="323"/>
      <c r="D159" s="323"/>
    </row>
    <row r="160" spans="3:4" ht="15">
      <c r="C160" s="323"/>
      <c r="D160" s="323"/>
    </row>
    <row r="161" spans="3:4" ht="15">
      <c r="C161" s="323"/>
      <c r="D161" s="323"/>
    </row>
    <row r="162" spans="3:4" ht="15">
      <c r="C162" s="323"/>
      <c r="D162" s="323"/>
    </row>
    <row r="163" spans="3:4" ht="15">
      <c r="C163" s="323"/>
      <c r="D163" s="323"/>
    </row>
    <row r="164" spans="3:4" ht="15">
      <c r="C164" s="323"/>
      <c r="D164" s="323"/>
    </row>
    <row r="165" spans="3:4" ht="15">
      <c r="C165" s="323"/>
      <c r="D165" s="323"/>
    </row>
    <row r="166" spans="3:4" ht="15">
      <c r="C166" s="323"/>
      <c r="D166" s="323"/>
    </row>
    <row r="167" spans="3:4" ht="15">
      <c r="C167" s="323"/>
      <c r="D167" s="323"/>
    </row>
    <row r="168" spans="3:4" ht="15">
      <c r="C168" s="323"/>
      <c r="D168" s="323"/>
    </row>
    <row r="169" spans="3:4" ht="15">
      <c r="C169" s="323"/>
      <c r="D169" s="323"/>
    </row>
    <row r="170" spans="3:4" ht="15">
      <c r="C170" s="323"/>
      <c r="D170" s="323"/>
    </row>
    <row r="171" spans="3:4" ht="15">
      <c r="C171" s="323"/>
      <c r="D171" s="323"/>
    </row>
    <row r="172" spans="3:4" ht="15">
      <c r="C172" s="323"/>
      <c r="D172" s="323"/>
    </row>
    <row r="173" spans="3:4" ht="15">
      <c r="C173" s="323"/>
      <c r="D173" s="323"/>
    </row>
    <row r="174" spans="3:4" ht="15">
      <c r="C174" s="323"/>
      <c r="D174" s="323"/>
    </row>
    <row r="175" spans="3:4" ht="15">
      <c r="C175" s="323"/>
      <c r="D175" s="323"/>
    </row>
    <row r="176" spans="3:4" ht="15">
      <c r="C176" s="323"/>
      <c r="D176" s="323"/>
    </row>
    <row r="177" spans="3:4" ht="15">
      <c r="C177" s="323"/>
      <c r="D177" s="323"/>
    </row>
    <row r="178" spans="3:4" ht="15">
      <c r="C178" s="323"/>
      <c r="D178" s="323"/>
    </row>
    <row r="179" spans="3:4" ht="15">
      <c r="C179" s="323"/>
      <c r="D179" s="323"/>
    </row>
    <row r="180" spans="3:4" ht="15">
      <c r="C180" s="323"/>
      <c r="D180" s="323"/>
    </row>
    <row r="181" spans="3:4" ht="15">
      <c r="C181" s="323"/>
      <c r="D181" s="323"/>
    </row>
    <row r="182" spans="3:4" ht="15">
      <c r="C182" s="323"/>
      <c r="D182" s="323"/>
    </row>
    <row r="183" spans="3:4" ht="15">
      <c r="C183" s="323"/>
      <c r="D183" s="323"/>
    </row>
    <row r="184" spans="3:4" ht="15">
      <c r="C184" s="323"/>
      <c r="D184" s="323"/>
    </row>
    <row r="185" spans="3:4" ht="15">
      <c r="C185" s="323"/>
      <c r="D185" s="323"/>
    </row>
    <row r="186" spans="3:4" ht="15">
      <c r="C186" s="323"/>
      <c r="D186" s="323"/>
    </row>
    <row r="187" spans="3:4" ht="15">
      <c r="C187" s="323"/>
      <c r="D187" s="323"/>
    </row>
    <row r="188" spans="3:4" ht="15">
      <c r="C188" s="323"/>
      <c r="D188" s="323"/>
    </row>
    <row r="189" spans="3:4" ht="15">
      <c r="C189" s="323"/>
      <c r="D189" s="323"/>
    </row>
    <row r="190" spans="3:4" ht="15">
      <c r="C190" s="323"/>
      <c r="D190" s="323"/>
    </row>
    <row r="191" spans="3:4" ht="15">
      <c r="C191" s="323"/>
      <c r="D191" s="323"/>
    </row>
    <row r="192" spans="3:4" ht="15">
      <c r="C192" s="323"/>
      <c r="D192" s="323"/>
    </row>
    <row r="193" spans="3:4" ht="15">
      <c r="C193" s="323"/>
      <c r="D193" s="323"/>
    </row>
    <row r="194" spans="3:4" ht="15">
      <c r="C194" s="323"/>
      <c r="D194" s="323"/>
    </row>
    <row r="195" spans="3:4" ht="15">
      <c r="C195" s="323"/>
      <c r="D195" s="323"/>
    </row>
    <row r="196" spans="3:4" ht="15">
      <c r="C196" s="323"/>
      <c r="D196" s="323"/>
    </row>
    <row r="197" spans="3:4" ht="15">
      <c r="C197" s="323"/>
      <c r="D197" s="323"/>
    </row>
    <row r="198" spans="3:4" ht="15">
      <c r="C198" s="323"/>
      <c r="D198" s="323"/>
    </row>
    <row r="199" spans="3:4" ht="15">
      <c r="C199" s="323"/>
      <c r="D199" s="323"/>
    </row>
    <row r="200" spans="3:4" ht="15">
      <c r="C200" s="323"/>
      <c r="D200" s="323"/>
    </row>
    <row r="201" spans="3:4" ht="15">
      <c r="C201" s="323"/>
      <c r="D201" s="323"/>
    </row>
    <row r="202" spans="3:4" ht="15">
      <c r="C202" s="323"/>
      <c r="D202" s="323"/>
    </row>
    <row r="203" spans="3:4" ht="15">
      <c r="C203" s="323"/>
      <c r="D203" s="323"/>
    </row>
    <row r="204" spans="3:4" ht="15">
      <c r="C204" s="323"/>
      <c r="D204" s="323"/>
    </row>
    <row r="205" spans="3:4" ht="15">
      <c r="C205" s="323"/>
      <c r="D205" s="323"/>
    </row>
    <row r="206" spans="3:4" ht="15">
      <c r="C206" s="323"/>
      <c r="D206" s="323"/>
    </row>
    <row r="207" spans="3:4" ht="15">
      <c r="C207" s="323"/>
      <c r="D207" s="323"/>
    </row>
    <row r="208" spans="3:4" ht="15">
      <c r="C208" s="323"/>
      <c r="D208" s="323"/>
    </row>
    <row r="209" spans="3:4" ht="15">
      <c r="C209" s="323"/>
      <c r="D209" s="323"/>
    </row>
    <row r="210" spans="3:4" ht="15">
      <c r="C210" s="323"/>
      <c r="D210" s="323"/>
    </row>
    <row r="211" spans="3:4" ht="15">
      <c r="C211" s="323"/>
      <c r="D211" s="323"/>
    </row>
    <row r="212" spans="3:4" ht="15">
      <c r="C212" s="323"/>
      <c r="D212" s="323"/>
    </row>
    <row r="213" spans="3:4" ht="15">
      <c r="C213" s="323"/>
      <c r="D213" s="323"/>
    </row>
    <row r="214" spans="3:4" ht="15">
      <c r="C214" s="323"/>
      <c r="D214" s="323"/>
    </row>
    <row r="215" spans="3:4" ht="15">
      <c r="C215" s="323"/>
      <c r="D215" s="323"/>
    </row>
    <row r="216" spans="3:4" ht="15">
      <c r="C216" s="323"/>
      <c r="D216" s="323"/>
    </row>
    <row r="217" spans="3:4" ht="15">
      <c r="C217" s="323"/>
      <c r="D217" s="323"/>
    </row>
    <row r="218" spans="3:4" ht="15">
      <c r="C218" s="323"/>
      <c r="D218" s="323"/>
    </row>
    <row r="219" spans="3:4" ht="15">
      <c r="C219" s="323"/>
      <c r="D219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1.8515625" style="0" customWidth="1"/>
    <col min="2" max="2" width="6.8515625" style="0" customWidth="1"/>
    <col min="3" max="3" width="13.8515625" style="0" customWidth="1"/>
    <col min="4" max="4" width="15.8515625" style="0" customWidth="1"/>
    <col min="5" max="5" width="11.8515625" style="0" customWidth="1"/>
  </cols>
  <sheetData>
    <row r="1" ht="13.5" thickBot="1">
      <c r="A1" s="389" t="s">
        <v>312</v>
      </c>
    </row>
    <row r="2" spans="1:6" ht="27" customHeight="1" thickBot="1">
      <c r="A2" s="390" t="s">
        <v>266</v>
      </c>
      <c r="C2" s="329" t="s">
        <v>313</v>
      </c>
      <c r="D2" s="330" t="s">
        <v>314</v>
      </c>
      <c r="E2" s="331" t="s">
        <v>289</v>
      </c>
      <c r="F2" s="360"/>
    </row>
    <row r="4" spans="1:5" ht="12.75">
      <c r="A4" s="381" t="s">
        <v>315</v>
      </c>
      <c r="B4">
        <v>27</v>
      </c>
      <c r="C4" s="332">
        <v>46</v>
      </c>
      <c r="D4" s="332">
        <v>336</v>
      </c>
      <c r="E4" s="332">
        <f>+C4-D4</f>
        <v>-290</v>
      </c>
    </row>
    <row r="5" spans="1:5" ht="12.75">
      <c r="A5" s="383"/>
      <c r="B5">
        <v>27</v>
      </c>
      <c r="C5" s="332">
        <v>177119</v>
      </c>
      <c r="D5" s="332">
        <v>190796</v>
      </c>
      <c r="E5" s="332">
        <f>+C5-D5</f>
        <v>-13677</v>
      </c>
    </row>
    <row r="6" spans="1:5" ht="12.75">
      <c r="A6" s="383" t="s">
        <v>316</v>
      </c>
      <c r="B6">
        <v>27</v>
      </c>
      <c r="C6" s="332"/>
      <c r="D6" s="332">
        <v>9107</v>
      </c>
      <c r="E6" s="332">
        <f>+C6-D6</f>
        <v>-9107</v>
      </c>
    </row>
    <row r="7" spans="1:5" ht="12.75">
      <c r="A7" s="383" t="s">
        <v>317</v>
      </c>
      <c r="C7" s="341">
        <f>SUM(C4:C6)</f>
        <v>177165</v>
      </c>
      <c r="D7" s="341">
        <f>SUM(D4:D6)</f>
        <v>200239</v>
      </c>
      <c r="E7" s="341">
        <f>SUM(E4:E6)</f>
        <v>-23074</v>
      </c>
    </row>
    <row r="8" spans="1:5" ht="12.75">
      <c r="A8" s="383" t="s">
        <v>318</v>
      </c>
      <c r="C8" s="332"/>
      <c r="D8" s="332"/>
      <c r="E8" s="332"/>
    </row>
    <row r="9" spans="1:5" ht="12.75">
      <c r="A9" s="381" t="s">
        <v>319</v>
      </c>
      <c r="B9">
        <v>26</v>
      </c>
      <c r="C9" s="332">
        <v>27224</v>
      </c>
      <c r="D9" s="332">
        <f>13234-9107</f>
        <v>4127</v>
      </c>
      <c r="E9" s="332">
        <f>+C9-D9</f>
        <v>23097</v>
      </c>
    </row>
    <row r="10" spans="1:5" ht="12.75">
      <c r="A10" s="383"/>
      <c r="C10" s="341">
        <f>SUM(C9:C9)</f>
        <v>27224</v>
      </c>
      <c r="D10" s="341">
        <f>SUM(D9:D9)</f>
        <v>4127</v>
      </c>
      <c r="E10" s="341">
        <f>SUM(E9:E9)</f>
        <v>23097</v>
      </c>
    </row>
    <row r="11" spans="1:5" ht="12.75">
      <c r="A11" s="383" t="s">
        <v>320</v>
      </c>
      <c r="C11" s="332"/>
      <c r="D11" s="332"/>
      <c r="E11" s="332"/>
    </row>
    <row r="12" spans="1:5" ht="12.75">
      <c r="A12" s="383" t="s">
        <v>321</v>
      </c>
      <c r="B12">
        <v>30</v>
      </c>
      <c r="C12" s="332">
        <f>-13894-34488</f>
        <v>-48382</v>
      </c>
      <c r="D12" s="332">
        <v>-24473</v>
      </c>
      <c r="E12" s="332">
        <f>+C12-D12</f>
        <v>-23909</v>
      </c>
    </row>
    <row r="13" spans="1:5" ht="12.75">
      <c r="A13" s="383" t="s">
        <v>322</v>
      </c>
      <c r="B13">
        <v>30</v>
      </c>
      <c r="C13" s="332">
        <v>-41930</v>
      </c>
      <c r="D13" s="332">
        <v>-58812</v>
      </c>
      <c r="E13" s="332">
        <f>+C13-D13</f>
        <v>16882</v>
      </c>
    </row>
    <row r="14" spans="1:5" ht="12.75">
      <c r="A14" s="383" t="s">
        <v>323</v>
      </c>
      <c r="B14">
        <v>30</v>
      </c>
      <c r="C14" s="332">
        <v>-34563</v>
      </c>
      <c r="D14" s="332">
        <v>-26599</v>
      </c>
      <c r="E14" s="332">
        <f>+C14-D14</f>
        <v>-7964</v>
      </c>
    </row>
    <row r="15" spans="1:5" ht="12.75">
      <c r="A15" s="383" t="s">
        <v>324</v>
      </c>
      <c r="B15">
        <v>30</v>
      </c>
      <c r="C15" s="332">
        <v>-773</v>
      </c>
      <c r="D15" s="332">
        <v>-758</v>
      </c>
      <c r="E15" s="332">
        <f>+C15-D15</f>
        <v>-15</v>
      </c>
    </row>
    <row r="16" spans="1:5" ht="12.75">
      <c r="A16" s="383" t="s">
        <v>325</v>
      </c>
      <c r="B16">
        <v>30</v>
      </c>
      <c r="C16" s="332">
        <v>-3003</v>
      </c>
      <c r="D16" s="332">
        <v>-2536</v>
      </c>
      <c r="E16" s="332">
        <f>+C16-D16</f>
        <v>-467</v>
      </c>
    </row>
    <row r="17" spans="1:5" ht="12.75">
      <c r="A17" s="381" t="s">
        <v>326</v>
      </c>
      <c r="C17" s="341">
        <f>SUM(C12:C16)</f>
        <v>-128651</v>
      </c>
      <c r="D17" s="341">
        <f>SUM(D12:D16)</f>
        <v>-113178</v>
      </c>
      <c r="E17" s="341">
        <f>SUM(E12:E16)</f>
        <v>-15473</v>
      </c>
    </row>
    <row r="18" spans="1:5" ht="12.75">
      <c r="A18" s="383"/>
      <c r="C18" s="332"/>
      <c r="D18" s="332"/>
      <c r="E18" s="332"/>
    </row>
    <row r="19" spans="1:5" ht="12.75">
      <c r="A19" s="381" t="s">
        <v>327</v>
      </c>
      <c r="C19" s="341">
        <f>+C17+C10+C7</f>
        <v>75738</v>
      </c>
      <c r="D19" s="341">
        <f>+D17+D10+D7</f>
        <v>91188</v>
      </c>
      <c r="E19" s="341">
        <f>+E17+E10+E7</f>
        <v>-15450</v>
      </c>
    </row>
    <row r="20" spans="1:5" ht="12.75">
      <c r="A20" s="383"/>
      <c r="C20" s="332"/>
      <c r="D20" s="332"/>
      <c r="E20" s="332"/>
    </row>
    <row r="21" spans="1:5" ht="12.75">
      <c r="A21" s="383" t="s">
        <v>328</v>
      </c>
      <c r="B21">
        <v>30</v>
      </c>
      <c r="C21" s="332">
        <v>-262266</v>
      </c>
      <c r="D21" s="332">
        <v>-289872</v>
      </c>
      <c r="E21" s="332">
        <f>+C21-D21</f>
        <v>27606</v>
      </c>
    </row>
    <row r="22" spans="1:5" ht="12.75">
      <c r="A22" s="383" t="s">
        <v>329</v>
      </c>
      <c r="B22">
        <v>30</v>
      </c>
      <c r="C22" s="332">
        <v>-138321</v>
      </c>
      <c r="D22" s="332">
        <v>-137665</v>
      </c>
      <c r="E22" s="332">
        <f>+C22-D22</f>
        <v>-656</v>
      </c>
    </row>
    <row r="23" spans="1:5" ht="12.75">
      <c r="A23" s="383" t="s">
        <v>323</v>
      </c>
      <c r="B23">
        <v>30</v>
      </c>
      <c r="C23" s="332">
        <v>-7870</v>
      </c>
      <c r="D23" s="332">
        <v>-8262</v>
      </c>
      <c r="E23" s="332">
        <f>+C23-D23</f>
        <v>392</v>
      </c>
    </row>
    <row r="24" spans="1:5" ht="12.75">
      <c r="A24" s="383" t="s">
        <v>330</v>
      </c>
      <c r="B24">
        <v>30</v>
      </c>
      <c r="C24" s="332">
        <v>-8937</v>
      </c>
      <c r="D24" s="332">
        <v>-7365</v>
      </c>
      <c r="E24" s="332">
        <f>+C24-D24</f>
        <v>-1572</v>
      </c>
    </row>
    <row r="25" spans="1:5" ht="12.75">
      <c r="A25" s="383" t="s">
        <v>325</v>
      </c>
      <c r="C25" s="341">
        <f>SUM(C21:C24)</f>
        <v>-417394</v>
      </c>
      <c r="D25" s="341">
        <f>SUM(D21:D24)</f>
        <v>-443164</v>
      </c>
      <c r="E25" s="341">
        <f>SUM(E21:E24)</f>
        <v>25770</v>
      </c>
    </row>
    <row r="26" spans="1:5" ht="13.5" thickBot="1">
      <c r="A26" s="383"/>
      <c r="C26" s="377"/>
      <c r="D26" s="377"/>
      <c r="E26" s="377"/>
    </row>
    <row r="27" spans="1:5" ht="13.5" thickBot="1">
      <c r="A27" s="381" t="s">
        <v>331</v>
      </c>
      <c r="B27" s="374"/>
      <c r="C27" s="378">
        <f>+C25+C19</f>
        <v>-341656</v>
      </c>
      <c r="D27" s="378">
        <f>+D25+D19</f>
        <v>-351976</v>
      </c>
      <c r="E27" s="378">
        <f>+E25+E19</f>
        <v>10320</v>
      </c>
    </row>
    <row r="28" ht="12.75">
      <c r="A28" s="38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47.8515625" style="332" customWidth="1"/>
    <col min="2" max="2" width="5.421875" style="332" customWidth="1"/>
    <col min="3" max="3" width="13.421875" style="358" customWidth="1"/>
    <col min="4" max="4" width="13.57421875" style="358" customWidth="1"/>
    <col min="5" max="5" width="13.57421875" style="332" customWidth="1"/>
    <col min="6" max="16384" width="9.140625" style="361" customWidth="1"/>
  </cols>
  <sheetData>
    <row r="1" spans="1:5" s="319" customFormat="1" ht="13.5" thickBot="1">
      <c r="A1" s="380" t="s">
        <v>332</v>
      </c>
      <c r="B1" s="359"/>
      <c r="C1" s="359"/>
      <c r="D1" s="318"/>
      <c r="E1" s="318"/>
    </row>
    <row r="2" spans="1:5" ht="13.5" thickBot="1">
      <c r="A2" s="382" t="s">
        <v>266</v>
      </c>
      <c r="C2" s="373" t="s">
        <v>333</v>
      </c>
      <c r="D2" s="373" t="s">
        <v>334</v>
      </c>
      <c r="E2" s="360" t="s">
        <v>289</v>
      </c>
    </row>
    <row r="3" spans="1:5" ht="12.75">
      <c r="A3" s="362"/>
      <c r="B3" s="362"/>
      <c r="C3" s="336"/>
      <c r="D3" s="336"/>
      <c r="E3" s="336"/>
    </row>
    <row r="4" spans="1:5" ht="12.75">
      <c r="A4" s="381" t="s">
        <v>335</v>
      </c>
      <c r="B4" s="343">
        <v>4</v>
      </c>
      <c r="C4" s="341">
        <v>820819</v>
      </c>
      <c r="D4" s="341">
        <v>795626</v>
      </c>
      <c r="E4" s="341">
        <f>+C4-D4</f>
        <v>25193</v>
      </c>
    </row>
    <row r="5" spans="1:5" ht="12.75">
      <c r="A5" s="375" t="s">
        <v>274</v>
      </c>
      <c r="B5" s="354"/>
      <c r="C5" s="376">
        <v>215</v>
      </c>
      <c r="D5" s="376"/>
      <c r="E5" s="376">
        <f aca="true" t="shared" si="0" ref="E5:E15">+C5-D5</f>
        <v>215</v>
      </c>
    </row>
    <row r="6" spans="1:5" ht="12.75">
      <c r="A6" s="381"/>
      <c r="B6" s="363"/>
      <c r="C6" s="341"/>
      <c r="D6" s="341"/>
      <c r="E6" s="341"/>
    </row>
    <row r="7" spans="1:5" ht="12.75">
      <c r="A7" s="383" t="s">
        <v>336</v>
      </c>
      <c r="B7" s="343">
        <v>5</v>
      </c>
      <c r="C7" s="332">
        <v>474888</v>
      </c>
      <c r="D7" s="332">
        <v>461402</v>
      </c>
      <c r="E7" s="332">
        <f t="shared" si="0"/>
        <v>13486</v>
      </c>
    </row>
    <row r="8" spans="1:5" ht="12.75">
      <c r="A8" s="375" t="s">
        <v>274</v>
      </c>
      <c r="B8" s="354"/>
      <c r="C8" s="376">
        <v>21490</v>
      </c>
      <c r="D8" s="376">
        <v>23157</v>
      </c>
      <c r="E8" s="376">
        <f t="shared" si="0"/>
        <v>-1667</v>
      </c>
    </row>
    <row r="9" spans="1:5" ht="12.75">
      <c r="A9" s="383" t="s">
        <v>337</v>
      </c>
      <c r="B9" s="343">
        <v>6</v>
      </c>
      <c r="C9" s="332">
        <v>137645</v>
      </c>
      <c r="D9" s="332">
        <v>147773</v>
      </c>
      <c r="E9" s="332">
        <f t="shared" si="0"/>
        <v>-10128</v>
      </c>
    </row>
    <row r="10" spans="1:5" ht="12.75">
      <c r="A10" s="375" t="s">
        <v>274</v>
      </c>
      <c r="B10" s="354"/>
      <c r="C10" s="376">
        <v>3256</v>
      </c>
      <c r="D10" s="376">
        <v>1292</v>
      </c>
      <c r="E10" s="376">
        <f t="shared" si="0"/>
        <v>1964</v>
      </c>
    </row>
    <row r="11" spans="1:5" ht="12.75">
      <c r="A11" s="383" t="s">
        <v>338</v>
      </c>
      <c r="B11" s="343">
        <v>7</v>
      </c>
      <c r="C11" s="332">
        <v>132451</v>
      </c>
      <c r="D11" s="332">
        <v>129663</v>
      </c>
      <c r="E11" s="332">
        <f t="shared" si="0"/>
        <v>2788</v>
      </c>
    </row>
    <row r="12" spans="1:5" ht="12.75">
      <c r="A12" s="383" t="s">
        <v>339</v>
      </c>
      <c r="B12" s="343">
        <v>8</v>
      </c>
      <c r="C12" s="332">
        <v>18721</v>
      </c>
      <c r="D12" s="332">
        <v>18995</v>
      </c>
      <c r="E12" s="332">
        <f t="shared" si="0"/>
        <v>-274</v>
      </c>
    </row>
    <row r="13" spans="1:5" ht="12.75">
      <c r="A13" s="383" t="s">
        <v>340</v>
      </c>
      <c r="B13" s="343">
        <v>8</v>
      </c>
      <c r="C13" s="332">
        <v>24230</v>
      </c>
      <c r="D13" s="332">
        <v>26917</v>
      </c>
      <c r="E13" s="332">
        <f t="shared" si="0"/>
        <v>-2687</v>
      </c>
    </row>
    <row r="14" spans="1:5" ht="12.75">
      <c r="A14" s="383" t="s">
        <v>341</v>
      </c>
      <c r="B14" s="343">
        <v>9</v>
      </c>
      <c r="C14" s="332">
        <v>59113</v>
      </c>
      <c r="D14" s="332">
        <v>64088</v>
      </c>
      <c r="E14" s="332">
        <f t="shared" si="0"/>
        <v>-4975</v>
      </c>
    </row>
    <row r="15" spans="1:5" ht="12.75">
      <c r="A15" s="375" t="s">
        <v>274</v>
      </c>
      <c r="B15" s="354"/>
      <c r="C15" s="376">
        <v>953</v>
      </c>
      <c r="D15" s="376">
        <v>900</v>
      </c>
      <c r="E15" s="376">
        <f t="shared" si="0"/>
        <v>53</v>
      </c>
    </row>
    <row r="16" spans="1:5" ht="12.75">
      <c r="A16" s="383" t="s">
        <v>342</v>
      </c>
      <c r="B16" s="343">
        <v>10</v>
      </c>
      <c r="C16" s="332">
        <v>17420</v>
      </c>
      <c r="D16" s="332">
        <v>13388</v>
      </c>
      <c r="E16" s="332">
        <f>+C16-D16</f>
        <v>4032</v>
      </c>
    </row>
    <row r="17" spans="1:5" ht="13.5" thickBot="1">
      <c r="A17" s="375" t="s">
        <v>274</v>
      </c>
      <c r="B17" s="354"/>
      <c r="C17" s="376">
        <v>26</v>
      </c>
      <c r="D17" s="376">
        <v>0</v>
      </c>
      <c r="E17" s="376">
        <f>+C17-D17</f>
        <v>26</v>
      </c>
    </row>
    <row r="18" spans="1:5" ht="13.5" thickBot="1">
      <c r="A18" s="385" t="s">
        <v>343</v>
      </c>
      <c r="B18" s="365"/>
      <c r="C18" s="364">
        <f>+C4-C7-C9-C11-C12-C13+C14-C16</f>
        <v>74577</v>
      </c>
      <c r="D18" s="364">
        <v>61576</v>
      </c>
      <c r="E18" s="364">
        <f>+C18-D18</f>
        <v>13001</v>
      </c>
    </row>
    <row r="19" spans="1:4" ht="13.5" thickTop="1">
      <c r="A19" s="383"/>
      <c r="B19" s="366"/>
      <c r="C19" s="332"/>
      <c r="D19" s="332"/>
    </row>
    <row r="20" spans="1:5" ht="12.75">
      <c r="A20" s="383" t="s">
        <v>344</v>
      </c>
      <c r="B20" s="366">
        <v>11</v>
      </c>
      <c r="C20" s="332"/>
      <c r="D20" s="332">
        <v>171</v>
      </c>
      <c r="E20" s="332">
        <f>+C20-D20</f>
        <v>-171</v>
      </c>
    </row>
    <row r="21" spans="1:5" ht="12.75">
      <c r="A21" s="383" t="s">
        <v>345</v>
      </c>
      <c r="B21" s="343">
        <v>12</v>
      </c>
      <c r="C21" s="332">
        <v>1220</v>
      </c>
      <c r="D21" s="332">
        <v>1828</v>
      </c>
      <c r="E21" s="332">
        <f>+C21-D21</f>
        <v>-608</v>
      </c>
    </row>
    <row r="22" spans="1:5" ht="12.75">
      <c r="A22" s="383" t="s">
        <v>346</v>
      </c>
      <c r="B22" s="343">
        <v>12</v>
      </c>
      <c r="C22" s="332">
        <v>14582</v>
      </c>
      <c r="D22" s="332">
        <v>18105</v>
      </c>
      <c r="E22" s="332">
        <f>+C22-D22</f>
        <v>-3523</v>
      </c>
    </row>
    <row r="23" spans="1:5" ht="12.75">
      <c r="A23" s="375" t="s">
        <v>274</v>
      </c>
      <c r="B23" s="354"/>
      <c r="C23" s="376">
        <v>43</v>
      </c>
      <c r="D23" s="376">
        <v>0</v>
      </c>
      <c r="E23" s="376">
        <f>+C23-D23</f>
        <v>43</v>
      </c>
    </row>
    <row r="24" spans="1:5" ht="13.5" thickBot="1">
      <c r="A24" s="383" t="s">
        <v>358</v>
      </c>
      <c r="B24" s="354">
        <v>12</v>
      </c>
      <c r="C24" s="332">
        <v>1556</v>
      </c>
      <c r="D24" s="332">
        <v>-332</v>
      </c>
      <c r="E24" s="332">
        <f>+C24-D24</f>
        <v>1888</v>
      </c>
    </row>
    <row r="25" spans="1:5" ht="13.5" thickBot="1">
      <c r="A25" s="385" t="s">
        <v>347</v>
      </c>
      <c r="B25" s="367"/>
      <c r="C25" s="344">
        <f>+C18+C20+C21-C22+C24</f>
        <v>62771</v>
      </c>
      <c r="D25" s="344">
        <v>45138</v>
      </c>
      <c r="E25" s="344">
        <f>+E18+E20+E21-E22+E24</f>
        <v>17633</v>
      </c>
    </row>
    <row r="26" spans="1:4" ht="13.5" thickTop="1">
      <c r="A26" s="383"/>
      <c r="B26" s="366"/>
      <c r="C26" s="332"/>
      <c r="D26" s="332"/>
    </row>
    <row r="27" spans="1:5" ht="12.75">
      <c r="A27" s="383" t="s">
        <v>348</v>
      </c>
      <c r="B27" s="343">
        <v>13</v>
      </c>
      <c r="C27" s="341">
        <v>29691</v>
      </c>
      <c r="D27" s="341">
        <v>19409</v>
      </c>
      <c r="E27" s="341">
        <f>+C27-D27</f>
        <v>10282</v>
      </c>
    </row>
    <row r="28" spans="1:4" ht="13.5" thickBot="1">
      <c r="A28" s="383"/>
      <c r="B28" s="366"/>
      <c r="C28" s="332"/>
      <c r="D28" s="332"/>
    </row>
    <row r="29" spans="1:5" ht="13.5" thickBot="1">
      <c r="A29" s="391" t="s">
        <v>349</v>
      </c>
      <c r="B29" s="368"/>
      <c r="C29" s="344">
        <f>+C25-C27</f>
        <v>33080</v>
      </c>
      <c r="D29" s="344">
        <v>25729</v>
      </c>
      <c r="E29" s="344">
        <f>+C29-D29</f>
        <v>7351</v>
      </c>
    </row>
    <row r="30" spans="1:5" ht="13.5" thickTop="1">
      <c r="A30" s="392"/>
      <c r="B30" s="353"/>
      <c r="C30" s="336"/>
      <c r="D30" s="336"/>
      <c r="E30" s="336"/>
    </row>
    <row r="31" spans="1:5" ht="12.75">
      <c r="A31" s="393" t="s">
        <v>350</v>
      </c>
      <c r="B31" s="353"/>
      <c r="C31" s="336"/>
      <c r="D31" s="336"/>
      <c r="E31" s="336"/>
    </row>
    <row r="32" spans="1:5" ht="25.5">
      <c r="A32" s="393" t="s">
        <v>351</v>
      </c>
      <c r="B32" s="369">
        <v>14</v>
      </c>
      <c r="C32" s="341"/>
      <c r="D32" s="341"/>
      <c r="E32" s="341">
        <f>+C32-D32</f>
        <v>0</v>
      </c>
    </row>
    <row r="33" spans="1:4" ht="13.5" thickBot="1">
      <c r="A33" s="383"/>
      <c r="B33" s="366"/>
      <c r="C33" s="332"/>
      <c r="D33" s="332"/>
    </row>
    <row r="34" spans="1:5" ht="13.5" thickBot="1">
      <c r="A34" s="385" t="s">
        <v>352</v>
      </c>
      <c r="B34" s="370"/>
      <c r="C34" s="344">
        <f>+C29+C32</f>
        <v>33080</v>
      </c>
      <c r="D34" s="344">
        <v>25729</v>
      </c>
      <c r="E34" s="344">
        <f>+C34-D34</f>
        <v>7351</v>
      </c>
    </row>
    <row r="35" spans="1:5" ht="13.5" thickTop="1">
      <c r="A35" s="381"/>
      <c r="B35" s="337"/>
      <c r="C35" s="336"/>
      <c r="D35" s="336"/>
      <c r="E35" s="336"/>
    </row>
    <row r="36" spans="1:5" ht="12.75">
      <c r="A36" s="381" t="s">
        <v>353</v>
      </c>
      <c r="B36" s="337"/>
      <c r="C36" s="336"/>
      <c r="D36" s="336"/>
      <c r="E36" s="336"/>
    </row>
    <row r="37" spans="1:5" ht="12.75">
      <c r="A37" s="381" t="s">
        <v>354</v>
      </c>
      <c r="B37" s="366"/>
      <c r="C37" s="341">
        <f>+C34-C38</f>
        <v>33033</v>
      </c>
      <c r="D37" s="341">
        <v>25655</v>
      </c>
      <c r="E37" s="341">
        <f>+C37-D37</f>
        <v>7378</v>
      </c>
    </row>
    <row r="38" spans="1:5" ht="12.75">
      <c r="A38" s="381" t="s">
        <v>355</v>
      </c>
      <c r="B38" s="343"/>
      <c r="C38" s="341">
        <v>47</v>
      </c>
      <c r="D38" s="341">
        <v>74</v>
      </c>
      <c r="E38" s="341">
        <f>+C38-D38</f>
        <v>-27</v>
      </c>
    </row>
    <row r="39" spans="1:5" ht="12.75">
      <c r="A39" s="381"/>
      <c r="B39" s="343"/>
      <c r="C39" s="341"/>
      <c r="D39" s="341"/>
      <c r="E39" s="341"/>
    </row>
    <row r="40" spans="1:5" ht="12.75">
      <c r="A40" s="381" t="s">
        <v>356</v>
      </c>
      <c r="B40" s="366">
        <v>15</v>
      </c>
      <c r="C40" s="379">
        <v>0.085</v>
      </c>
      <c r="D40" s="379">
        <v>0.066</v>
      </c>
      <c r="E40" s="379">
        <f>+C40-D40</f>
        <v>0.019000000000000003</v>
      </c>
    </row>
    <row r="41" spans="1:5" ht="12.75">
      <c r="A41" s="381" t="s">
        <v>357</v>
      </c>
      <c r="B41" s="366">
        <v>15</v>
      </c>
      <c r="C41" s="379">
        <v>0.085</v>
      </c>
      <c r="D41" s="379">
        <v>0.066</v>
      </c>
      <c r="E41" s="379">
        <f>+C41-D41</f>
        <v>0.019000000000000003</v>
      </c>
    </row>
    <row r="42" spans="2:4" ht="12.75">
      <c r="B42" s="366"/>
      <c r="C42" s="332"/>
      <c r="D42" s="332"/>
    </row>
    <row r="43" spans="2:4" ht="12.75">
      <c r="B43" s="366"/>
      <c r="C43" s="332"/>
      <c r="D43" s="332"/>
    </row>
    <row r="44" spans="1:5" ht="13.5" thickBot="1">
      <c r="A44" s="344" t="s">
        <v>264</v>
      </c>
      <c r="B44" s="367"/>
      <c r="C44" s="344">
        <f>+C18+C12+C13</f>
        <v>117528</v>
      </c>
      <c r="D44" s="344">
        <v>107488</v>
      </c>
      <c r="E44" s="344">
        <f>+C44-D44</f>
        <v>10040</v>
      </c>
    </row>
    <row r="45" spans="2:4" ht="13.5" thickTop="1">
      <c r="B45" s="366"/>
      <c r="C45" s="332"/>
      <c r="D45" s="332"/>
    </row>
    <row r="46" spans="2:4" ht="12.75">
      <c r="B46" s="366"/>
      <c r="C46" s="332"/>
      <c r="D46" s="332"/>
    </row>
    <row r="47" spans="2:4" ht="12.75">
      <c r="B47" s="366"/>
      <c r="C47" s="332"/>
      <c r="D47" s="332"/>
    </row>
    <row r="48" spans="2:4" ht="12.75">
      <c r="B48" s="366"/>
      <c r="C48" s="332"/>
      <c r="D48" s="332"/>
    </row>
    <row r="49" spans="2:4" ht="12.75">
      <c r="B49" s="366"/>
      <c r="C49" s="332"/>
      <c r="D49" s="332"/>
    </row>
    <row r="50" spans="3:4" ht="12.75">
      <c r="C50" s="332"/>
      <c r="D50" s="332"/>
    </row>
    <row r="51" spans="3:4" ht="12.75">
      <c r="C51" s="332"/>
      <c r="D51" s="332"/>
    </row>
    <row r="52" spans="3:4" ht="12.75">
      <c r="C52" s="332"/>
      <c r="D52" s="332"/>
    </row>
    <row r="53" spans="3:4" ht="12.75">
      <c r="C53" s="332"/>
      <c r="D53" s="332"/>
    </row>
    <row r="54" spans="3:4" ht="12.75">
      <c r="C54" s="332"/>
      <c r="D54" s="332"/>
    </row>
    <row r="55" spans="3:4" ht="12.75">
      <c r="C55" s="332"/>
      <c r="D55" s="332"/>
    </row>
    <row r="56" spans="3:4" ht="12.75">
      <c r="C56" s="332"/>
      <c r="D56" s="332"/>
    </row>
    <row r="57" spans="3:4" ht="12.75">
      <c r="C57" s="332"/>
      <c r="D57" s="332"/>
    </row>
    <row r="58" spans="3:4" ht="12.75">
      <c r="C58" s="332"/>
      <c r="D58" s="332"/>
    </row>
    <row r="59" spans="3:4" ht="12.75">
      <c r="C59" s="332"/>
      <c r="D59" s="332"/>
    </row>
    <row r="60" spans="3:4" ht="12.75">
      <c r="C60" s="332"/>
      <c r="D60" s="332"/>
    </row>
    <row r="61" spans="3:4" ht="12.75">
      <c r="C61" s="332"/>
      <c r="D61" s="332"/>
    </row>
    <row r="62" spans="3:4" ht="12.75">
      <c r="C62" s="332"/>
      <c r="D62" s="332"/>
    </row>
    <row r="63" spans="3:4" ht="12.75">
      <c r="C63" s="332"/>
      <c r="D63" s="332"/>
    </row>
    <row r="64" spans="3:4" ht="12.75">
      <c r="C64" s="332"/>
      <c r="D64" s="332"/>
    </row>
    <row r="65" spans="3:4" ht="12.75">
      <c r="C65" s="332"/>
      <c r="D65" s="332"/>
    </row>
    <row r="66" spans="3:4" ht="12.75">
      <c r="C66" s="332"/>
      <c r="D66" s="332"/>
    </row>
    <row r="67" spans="3:4" ht="12.75">
      <c r="C67" s="332"/>
      <c r="D67" s="332"/>
    </row>
    <row r="68" spans="3:4" ht="12.75">
      <c r="C68" s="332"/>
      <c r="D68" s="332"/>
    </row>
    <row r="69" spans="3:4" ht="12.75">
      <c r="C69" s="332"/>
      <c r="D69" s="332"/>
    </row>
    <row r="70" spans="3:4" ht="12.75">
      <c r="C70" s="332"/>
      <c r="D70" s="332"/>
    </row>
    <row r="71" spans="3:4" ht="12.75">
      <c r="C71" s="332"/>
      <c r="D71" s="332"/>
    </row>
    <row r="72" spans="3:4" ht="12.75">
      <c r="C72" s="332"/>
      <c r="D72" s="332"/>
    </row>
    <row r="73" spans="3:4" ht="12.75">
      <c r="C73" s="332"/>
      <c r="D73" s="332"/>
    </row>
    <row r="74" spans="3:4" ht="12.75">
      <c r="C74" s="332"/>
      <c r="D74" s="332"/>
    </row>
    <row r="75" spans="3:4" ht="12.75">
      <c r="C75" s="332"/>
      <c r="D75" s="332"/>
    </row>
    <row r="76" spans="3:4" ht="12.75">
      <c r="C76" s="332"/>
      <c r="D76" s="332"/>
    </row>
    <row r="77" spans="3:4" ht="12.75">
      <c r="C77" s="332"/>
      <c r="D77" s="332"/>
    </row>
    <row r="78" spans="3:4" ht="12.75">
      <c r="C78" s="332"/>
      <c r="D78" s="332"/>
    </row>
    <row r="79" spans="3:4" ht="12.75">
      <c r="C79" s="332"/>
      <c r="D79" s="332"/>
    </row>
    <row r="80" spans="3:4" ht="12.75">
      <c r="C80" s="332"/>
      <c r="D80" s="332"/>
    </row>
    <row r="81" spans="3:4" ht="12.75">
      <c r="C81" s="332"/>
      <c r="D81" s="332"/>
    </row>
    <row r="82" spans="3:4" ht="12.75">
      <c r="C82" s="332"/>
      <c r="D82" s="332"/>
    </row>
    <row r="83" spans="3:4" ht="12.75">
      <c r="C83" s="332"/>
      <c r="D83" s="332"/>
    </row>
    <row r="84" spans="3:4" ht="12.75">
      <c r="C84" s="332"/>
      <c r="D84" s="332"/>
    </row>
    <row r="85" spans="3:4" ht="12.75">
      <c r="C85" s="332"/>
      <c r="D85" s="332"/>
    </row>
    <row r="86" spans="3:4" ht="12.75">
      <c r="C86" s="332"/>
      <c r="D86" s="332"/>
    </row>
    <row r="87" spans="3:4" ht="12.75">
      <c r="C87" s="332"/>
      <c r="D87" s="332"/>
    </row>
    <row r="88" spans="3:4" ht="12.75">
      <c r="C88" s="332"/>
      <c r="D88" s="332"/>
    </row>
    <row r="89" spans="3:4" ht="12.75">
      <c r="C89" s="332"/>
      <c r="D89" s="332"/>
    </row>
    <row r="90" spans="3:4" ht="12.75">
      <c r="C90" s="332"/>
      <c r="D90" s="332"/>
    </row>
    <row r="91" spans="3:4" ht="12.75">
      <c r="C91" s="332"/>
      <c r="D91" s="332"/>
    </row>
    <row r="92" spans="3:4" ht="12.75">
      <c r="C92" s="332"/>
      <c r="D92" s="332"/>
    </row>
    <row r="93" spans="3:4" ht="12.75">
      <c r="C93" s="332"/>
      <c r="D93" s="332"/>
    </row>
    <row r="94" spans="3:4" ht="12.75">
      <c r="C94" s="332"/>
      <c r="D94" s="332"/>
    </row>
    <row r="95" spans="3:4" ht="12.75">
      <c r="C95" s="332"/>
      <c r="D95" s="332"/>
    </row>
    <row r="96" spans="3:4" ht="12.75">
      <c r="C96" s="332"/>
      <c r="D96" s="332"/>
    </row>
    <row r="97" spans="3:4" ht="12.75">
      <c r="C97" s="332"/>
      <c r="D97" s="332"/>
    </row>
    <row r="98" spans="3:4" ht="12.75">
      <c r="C98" s="332"/>
      <c r="D98" s="332"/>
    </row>
    <row r="99" spans="3:4" ht="12.75">
      <c r="C99" s="332"/>
      <c r="D99" s="332"/>
    </row>
    <row r="100" spans="3:4" ht="12.75">
      <c r="C100" s="332"/>
      <c r="D100" s="332"/>
    </row>
    <row r="101" spans="3:4" ht="12.75">
      <c r="C101" s="332"/>
      <c r="D101" s="332"/>
    </row>
    <row r="102" spans="3:4" ht="12.75">
      <c r="C102" s="332"/>
      <c r="D102" s="332"/>
    </row>
    <row r="103" spans="3:4" ht="12.75">
      <c r="C103" s="332"/>
      <c r="D103" s="332"/>
    </row>
    <row r="104" spans="3:4" ht="12.75">
      <c r="C104" s="332"/>
      <c r="D104" s="332"/>
    </row>
    <row r="105" spans="3:4" ht="12.75">
      <c r="C105" s="332"/>
      <c r="D105" s="332"/>
    </row>
    <row r="106" spans="3:4" ht="12.75">
      <c r="C106" s="332"/>
      <c r="D106" s="332"/>
    </row>
    <row r="107" spans="3:4" ht="12.75">
      <c r="C107" s="332"/>
      <c r="D107" s="332"/>
    </row>
    <row r="108" spans="3:4" ht="12.75">
      <c r="C108" s="332"/>
      <c r="D108" s="332"/>
    </row>
    <row r="109" spans="3:4" ht="12.75">
      <c r="C109" s="332"/>
      <c r="D109" s="332"/>
    </row>
    <row r="110" spans="3:4" ht="12.75">
      <c r="C110" s="332"/>
      <c r="D110" s="332"/>
    </row>
    <row r="111" spans="3:4" ht="12.75">
      <c r="C111" s="332"/>
      <c r="D111" s="332"/>
    </row>
    <row r="112" spans="3:4" ht="12.75">
      <c r="C112" s="332"/>
      <c r="D112" s="332"/>
    </row>
    <row r="113" spans="3:4" ht="12.75">
      <c r="C113" s="332"/>
      <c r="D113" s="332"/>
    </row>
    <row r="114" spans="3:4" ht="12.75">
      <c r="C114" s="332"/>
      <c r="D114" s="332"/>
    </row>
    <row r="115" spans="3:4" ht="12.75">
      <c r="C115" s="332"/>
      <c r="D115" s="332"/>
    </row>
    <row r="116" spans="1:4" ht="12.75">
      <c r="A116" s="332" t="s">
        <v>261</v>
      </c>
      <c r="C116" s="332"/>
      <c r="D116" s="332"/>
    </row>
    <row r="117" spans="3:4" ht="12.75">
      <c r="C117" s="332"/>
      <c r="D117" s="332"/>
    </row>
    <row r="118" spans="1:4" ht="12.75">
      <c r="A118" s="341" t="s">
        <v>262</v>
      </c>
      <c r="B118" s="341"/>
      <c r="C118" s="332"/>
      <c r="D118" s="332"/>
    </row>
    <row r="119" spans="3:4" ht="12.75">
      <c r="C119" s="332"/>
      <c r="D119" s="332"/>
    </row>
    <row r="120" spans="3:4" ht="12.75">
      <c r="C120" s="332"/>
      <c r="D120" s="332"/>
    </row>
    <row r="121" spans="3:4" ht="12.75">
      <c r="C121" s="332"/>
      <c r="D121" s="332"/>
    </row>
    <row r="122" spans="3:4" ht="12.75">
      <c r="C122" s="332"/>
      <c r="D122" s="332"/>
    </row>
    <row r="123" spans="3:4" ht="12.75">
      <c r="C123" s="332"/>
      <c r="D123" s="332"/>
    </row>
    <row r="124" spans="3:4" ht="12.75">
      <c r="C124" s="332"/>
      <c r="D124" s="332"/>
    </row>
    <row r="125" spans="3:4" ht="12.75">
      <c r="C125" s="332"/>
      <c r="D125" s="332"/>
    </row>
    <row r="126" spans="3:4" ht="12.75">
      <c r="C126" s="332"/>
      <c r="D126" s="332"/>
    </row>
    <row r="127" spans="3:4" ht="12.75">
      <c r="C127" s="332"/>
      <c r="D127" s="332"/>
    </row>
    <row r="128" spans="3:4" ht="12.75">
      <c r="C128" s="332"/>
      <c r="D128" s="332"/>
    </row>
    <row r="129" spans="3:4" ht="12.75">
      <c r="C129" s="332"/>
      <c r="D129" s="332"/>
    </row>
    <row r="130" spans="3:4" ht="12.75">
      <c r="C130" s="332"/>
      <c r="D130" s="332"/>
    </row>
    <row r="131" spans="3:4" ht="12.75">
      <c r="C131" s="332"/>
      <c r="D131" s="332"/>
    </row>
    <row r="132" spans="3:4" ht="12.75">
      <c r="C132" s="332"/>
      <c r="D132" s="332"/>
    </row>
    <row r="133" spans="3:4" ht="12.75">
      <c r="C133" s="332"/>
      <c r="D133" s="332"/>
    </row>
    <row r="134" spans="3:4" ht="12.75">
      <c r="C134" s="332"/>
      <c r="D134" s="332"/>
    </row>
    <row r="135" spans="3:4" ht="12.75">
      <c r="C135" s="332"/>
      <c r="D135" s="332"/>
    </row>
    <row r="136" spans="3:4" ht="12.75">
      <c r="C136" s="332"/>
      <c r="D136" s="332"/>
    </row>
    <row r="137" spans="3:4" ht="12.75">
      <c r="C137" s="332"/>
      <c r="D137" s="332"/>
    </row>
    <row r="138" spans="3:4" ht="12.75">
      <c r="C138" s="332"/>
      <c r="D138" s="332"/>
    </row>
    <row r="139" spans="3:4" ht="12.75">
      <c r="C139" s="332"/>
      <c r="D139" s="332"/>
    </row>
    <row r="140" spans="3:4" ht="12.75">
      <c r="C140" s="332"/>
      <c r="D140" s="332"/>
    </row>
    <row r="141" spans="3:4" ht="12.75">
      <c r="C141" s="332"/>
      <c r="D141" s="332"/>
    </row>
    <row r="142" spans="3:4" ht="12.75">
      <c r="C142" s="332"/>
      <c r="D142" s="332"/>
    </row>
    <row r="143" spans="3:4" ht="12.75">
      <c r="C143" s="332"/>
      <c r="D143" s="332"/>
    </row>
    <row r="144" spans="3:4" ht="12.75">
      <c r="C144" s="332"/>
      <c r="D144" s="332"/>
    </row>
    <row r="145" spans="3:4" ht="12.75">
      <c r="C145" s="332"/>
      <c r="D145" s="332"/>
    </row>
    <row r="146" spans="3:4" ht="12.75">
      <c r="C146" s="332"/>
      <c r="D146" s="332"/>
    </row>
    <row r="147" spans="3:4" ht="12.75">
      <c r="C147" s="332"/>
      <c r="D147" s="332"/>
    </row>
    <row r="148" spans="3:4" ht="12.75">
      <c r="C148" s="332"/>
      <c r="D148" s="332"/>
    </row>
    <row r="149" spans="3:4" ht="12.75">
      <c r="C149" s="332"/>
      <c r="D149" s="332"/>
    </row>
    <row r="150" spans="3:4" ht="12.75">
      <c r="C150" s="332"/>
      <c r="D150" s="332"/>
    </row>
    <row r="151" spans="3:4" ht="12.75">
      <c r="C151" s="332"/>
      <c r="D151" s="332"/>
    </row>
    <row r="152" spans="3:4" ht="12.75">
      <c r="C152" s="332"/>
      <c r="D152" s="332"/>
    </row>
    <row r="153" spans="3:4" ht="12.75">
      <c r="C153" s="332"/>
      <c r="D153" s="332"/>
    </row>
    <row r="154" spans="3:4" ht="12.75">
      <c r="C154" s="332"/>
      <c r="D154" s="332"/>
    </row>
    <row r="155" spans="3:4" ht="12.75">
      <c r="C155" s="332"/>
      <c r="D155" s="332"/>
    </row>
    <row r="156" spans="3:4" ht="12.75">
      <c r="C156" s="332"/>
      <c r="D156" s="332"/>
    </row>
    <row r="157" spans="3:4" ht="12.75">
      <c r="C157" s="332"/>
      <c r="D157" s="332"/>
    </row>
    <row r="158" spans="3:4" ht="12.75">
      <c r="C158" s="332"/>
      <c r="D158" s="332"/>
    </row>
    <row r="159" spans="3:4" ht="12.75">
      <c r="C159" s="332"/>
      <c r="D159" s="332"/>
    </row>
    <row r="160" spans="3:4" ht="12.75">
      <c r="C160" s="332"/>
      <c r="D160" s="332"/>
    </row>
    <row r="161" spans="3:4" ht="12.75">
      <c r="C161" s="332"/>
      <c r="D161" s="332"/>
    </row>
    <row r="162" spans="3:4" ht="12.75">
      <c r="C162" s="332"/>
      <c r="D162" s="332"/>
    </row>
    <row r="163" spans="3:5" ht="12.75">
      <c r="C163" s="332"/>
      <c r="D163" s="332"/>
      <c r="E163" s="332">
        <f>+E161+E158+E125+E116+E109+E118</f>
        <v>0</v>
      </c>
    </row>
    <row r="164" spans="3:4" ht="12.75">
      <c r="C164" s="332"/>
      <c r="D164" s="332"/>
    </row>
    <row r="165" spans="3:4" ht="12.75">
      <c r="C165" s="332"/>
      <c r="D165" s="332"/>
    </row>
    <row r="166" spans="3:4" ht="12.75">
      <c r="C166" s="332"/>
      <c r="D166" s="332"/>
    </row>
    <row r="167" spans="3:4" ht="12.75">
      <c r="C167" s="332"/>
      <c r="D167" s="332"/>
    </row>
    <row r="168" spans="3:4" ht="12.75">
      <c r="C168" s="332"/>
      <c r="D168" s="332"/>
    </row>
    <row r="169" spans="3:4" ht="12.75">
      <c r="C169" s="332"/>
      <c r="D169" s="332"/>
    </row>
    <row r="170" spans="3:4" ht="12.75">
      <c r="C170" s="332"/>
      <c r="D170" s="332"/>
    </row>
    <row r="171" spans="3:4" ht="12.75">
      <c r="C171" s="332"/>
      <c r="D171" s="332"/>
    </row>
    <row r="172" spans="3:4" ht="12.75">
      <c r="C172" s="332"/>
      <c r="D172" s="332"/>
    </row>
    <row r="173" spans="3:4" ht="12.75">
      <c r="C173" s="332"/>
      <c r="D173" s="332"/>
    </row>
    <row r="174" spans="3:4" ht="12.75">
      <c r="C174" s="332"/>
      <c r="D174" s="332"/>
    </row>
    <row r="175" spans="3:4" ht="12.75">
      <c r="C175" s="332"/>
      <c r="D175" s="332"/>
    </row>
    <row r="176" spans="3:4" ht="12.75">
      <c r="C176" s="332"/>
      <c r="D176" s="332"/>
    </row>
    <row r="177" spans="3:4" ht="12.75">
      <c r="C177" s="332"/>
      <c r="D177" s="332"/>
    </row>
    <row r="178" spans="3:4" ht="12.75">
      <c r="C178" s="332"/>
      <c r="D178" s="332"/>
    </row>
    <row r="179" spans="3:4" ht="12.75">
      <c r="C179" s="332"/>
      <c r="D179" s="332"/>
    </row>
    <row r="180" spans="3:4" ht="12.75">
      <c r="C180" s="332"/>
      <c r="D180" s="332"/>
    </row>
    <row r="181" spans="3:4" ht="12.75">
      <c r="C181" s="332"/>
      <c r="D181" s="332"/>
    </row>
    <row r="182" spans="3:4" ht="12.75">
      <c r="C182" s="332"/>
      <c r="D182" s="332"/>
    </row>
    <row r="183" spans="3:4" ht="12.75">
      <c r="C183" s="332"/>
      <c r="D183" s="332"/>
    </row>
    <row r="184" spans="3:4" ht="12.75">
      <c r="C184" s="332"/>
      <c r="D184" s="332"/>
    </row>
    <row r="185" spans="3:4" ht="12.75">
      <c r="C185" s="332"/>
      <c r="D185" s="332"/>
    </row>
    <row r="186" spans="3:4" ht="12.75">
      <c r="C186" s="332"/>
      <c r="D186" s="332"/>
    </row>
    <row r="187" spans="3:4" ht="12.75">
      <c r="C187" s="332"/>
      <c r="D187" s="332"/>
    </row>
    <row r="188" spans="3:4" ht="12.75">
      <c r="C188" s="332"/>
      <c r="D188" s="332"/>
    </row>
    <row r="189" spans="3:4" ht="12.75">
      <c r="C189" s="332"/>
      <c r="D189" s="332"/>
    </row>
    <row r="190" spans="3:4" ht="12.75">
      <c r="C190" s="332"/>
      <c r="D190" s="332"/>
    </row>
    <row r="191" spans="3:4" ht="12.75">
      <c r="C191" s="332"/>
      <c r="D191" s="332"/>
    </row>
    <row r="192" spans="3:4" ht="12.75">
      <c r="C192" s="332"/>
      <c r="D192" s="332"/>
    </row>
    <row r="193" spans="3:4" ht="12.75">
      <c r="C193" s="332"/>
      <c r="D193" s="332"/>
    </row>
    <row r="194" spans="3:4" ht="12.75">
      <c r="C194" s="332"/>
      <c r="D194" s="332"/>
    </row>
    <row r="195" spans="3:4" ht="12.75">
      <c r="C195" s="332"/>
      <c r="D195" s="332"/>
    </row>
    <row r="196" spans="3:4" ht="12.75">
      <c r="C196" s="332"/>
      <c r="D196" s="332"/>
    </row>
    <row r="197" spans="3:4" ht="12.75">
      <c r="C197" s="332"/>
      <c r="D197" s="332"/>
    </row>
    <row r="198" spans="3:4" ht="12.75">
      <c r="C198" s="332"/>
      <c r="D198" s="332"/>
    </row>
    <row r="199" spans="3:4" ht="12.75">
      <c r="C199" s="332"/>
      <c r="D199" s="332"/>
    </row>
    <row r="200" spans="3:4" ht="12.75">
      <c r="C200" s="332"/>
      <c r="D200" s="332"/>
    </row>
    <row r="201" spans="3:4" ht="12.75">
      <c r="C201" s="332"/>
      <c r="D201" s="332"/>
    </row>
    <row r="202" spans="3:4" ht="12.75">
      <c r="C202" s="332"/>
      <c r="D202" s="332"/>
    </row>
    <row r="203" spans="3:4" ht="12.75">
      <c r="C203" s="332"/>
      <c r="D203" s="332"/>
    </row>
    <row r="204" spans="3:4" ht="12.75">
      <c r="C204" s="332"/>
      <c r="D204" s="332"/>
    </row>
    <row r="205" spans="3:4" ht="12.75">
      <c r="C205" s="332"/>
      <c r="D205" s="332"/>
    </row>
    <row r="206" spans="3:4" ht="12.75">
      <c r="C206" s="332"/>
      <c r="D206" s="332"/>
    </row>
    <row r="207" spans="3:4" ht="12.75">
      <c r="C207" s="332"/>
      <c r="D207" s="332"/>
    </row>
    <row r="208" spans="3:4" ht="12.75">
      <c r="C208" s="332"/>
      <c r="D208" s="332"/>
    </row>
    <row r="209" spans="3:4" ht="12.75">
      <c r="C209" s="332"/>
      <c r="D209" s="332"/>
    </row>
    <row r="210" spans="3:4" ht="12.75">
      <c r="C210" s="332"/>
      <c r="D210" s="332"/>
    </row>
    <row r="211" spans="3:4" ht="12.75">
      <c r="C211" s="332"/>
      <c r="D211" s="332"/>
    </row>
    <row r="212" spans="3:4" ht="12.75">
      <c r="C212" s="332"/>
      <c r="D212" s="332"/>
    </row>
    <row r="213" spans="3:4" ht="12.75">
      <c r="C213" s="332"/>
      <c r="D213" s="332"/>
    </row>
    <row r="214" spans="3:4" ht="12.75">
      <c r="C214" s="332"/>
      <c r="D214" s="332"/>
    </row>
    <row r="215" spans="3:4" ht="12.75">
      <c r="C215" s="332"/>
      <c r="D215" s="332"/>
    </row>
    <row r="216" spans="3:4" ht="12.75">
      <c r="C216" s="332"/>
      <c r="D216" s="332"/>
    </row>
    <row r="217" spans="3:4" ht="12.75">
      <c r="C217" s="332"/>
      <c r="D217" s="332"/>
    </row>
    <row r="218" spans="3:4" ht="12.75">
      <c r="C218" s="332"/>
      <c r="D218" s="332"/>
    </row>
    <row r="219" spans="3:4" ht="12.75">
      <c r="C219" s="332"/>
      <c r="D219" s="332"/>
    </row>
    <row r="220" spans="3:4" ht="12.75">
      <c r="C220" s="332"/>
      <c r="D220" s="332"/>
    </row>
    <row r="221" spans="3:4" ht="12.75">
      <c r="C221" s="332"/>
      <c r="D221" s="332"/>
    </row>
    <row r="222" spans="3:4" ht="12.75">
      <c r="C222" s="332"/>
      <c r="D222" s="332"/>
    </row>
    <row r="223" spans="3:4" ht="12.75">
      <c r="C223" s="332"/>
      <c r="D223" s="332"/>
    </row>
    <row r="224" spans="3:4" ht="12.75">
      <c r="C224" s="332"/>
      <c r="D224" s="332"/>
    </row>
    <row r="225" spans="3:4" ht="12.75">
      <c r="C225" s="332"/>
      <c r="D225" s="332"/>
    </row>
    <row r="226" spans="3:4" ht="12.75">
      <c r="C226" s="332"/>
      <c r="D226" s="332"/>
    </row>
    <row r="227" spans="3:4" ht="12.75">
      <c r="C227" s="332"/>
      <c r="D227" s="332"/>
    </row>
    <row r="228" spans="3:4" ht="12.75">
      <c r="C228" s="332"/>
      <c r="D228" s="332"/>
    </row>
    <row r="229" spans="3:4" ht="12.75">
      <c r="C229" s="332"/>
      <c r="D229" s="332"/>
    </row>
    <row r="230" spans="3:4" ht="12.75">
      <c r="C230" s="332"/>
      <c r="D230" s="332"/>
    </row>
    <row r="231" spans="3:4" ht="12.75">
      <c r="C231" s="332"/>
      <c r="D231" s="332"/>
    </row>
    <row r="232" spans="3:4" ht="12.75">
      <c r="C232" s="332"/>
      <c r="D232" s="332"/>
    </row>
    <row r="233" spans="3:4" ht="12.75">
      <c r="C233" s="332"/>
      <c r="D233" s="332"/>
    </row>
    <row r="234" spans="3:4" ht="12.75">
      <c r="C234" s="332"/>
      <c r="D234" s="332"/>
    </row>
    <row r="235" spans="3:4" ht="12.75">
      <c r="C235" s="332"/>
      <c r="D235" s="332"/>
    </row>
    <row r="236" spans="3:4" ht="12.75">
      <c r="C236" s="332"/>
      <c r="D236" s="332"/>
    </row>
    <row r="237" spans="3:4" ht="12.75">
      <c r="C237" s="332"/>
      <c r="D237" s="332"/>
    </row>
    <row r="238" spans="3:4" ht="12.75">
      <c r="C238" s="332"/>
      <c r="D238" s="332"/>
    </row>
    <row r="239" spans="3:4" ht="12.75">
      <c r="C239" s="332"/>
      <c r="D239" s="332"/>
    </row>
    <row r="240" spans="3:4" ht="12.75">
      <c r="C240" s="332"/>
      <c r="D240" s="332"/>
    </row>
    <row r="241" spans="3:4" ht="12.75">
      <c r="C241" s="332"/>
      <c r="D241" s="332"/>
    </row>
    <row r="242" spans="3:4" ht="12.75">
      <c r="C242" s="332"/>
      <c r="D242" s="332"/>
    </row>
    <row r="243" spans="3:4" ht="12.75">
      <c r="C243" s="332"/>
      <c r="D243" s="332"/>
    </row>
    <row r="244" spans="3:4" ht="12.75">
      <c r="C244" s="332"/>
      <c r="D244" s="332"/>
    </row>
    <row r="245" spans="3:4" ht="12.75">
      <c r="C245" s="332"/>
      <c r="D245" s="332"/>
    </row>
    <row r="246" spans="3:4" ht="12.75">
      <c r="C246" s="332"/>
      <c r="D246" s="332"/>
    </row>
    <row r="247" spans="3:4" ht="12.75">
      <c r="C247" s="332"/>
      <c r="D247" s="332"/>
    </row>
    <row r="248" spans="3:4" ht="12.75">
      <c r="C248" s="332"/>
      <c r="D248" s="332"/>
    </row>
    <row r="249" spans="3:4" ht="12.75">
      <c r="C249" s="332"/>
      <c r="D249" s="33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06" t="s">
        <v>231</v>
      </c>
      <c r="C1" s="407"/>
      <c r="D1" s="408"/>
      <c r="E1" s="406" t="s">
        <v>237</v>
      </c>
      <c r="F1" s="407"/>
      <c r="G1" s="408"/>
      <c r="H1" s="407" t="s">
        <v>233</v>
      </c>
      <c r="I1" s="407"/>
      <c r="J1" s="408"/>
      <c r="K1" s="406" t="s">
        <v>234</v>
      </c>
      <c r="L1" s="407"/>
      <c r="M1" s="407"/>
      <c r="N1" s="406" t="s">
        <v>238</v>
      </c>
      <c r="O1" s="407"/>
      <c r="P1" s="408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09" t="s">
        <v>231</v>
      </c>
      <c r="C10" s="410"/>
      <c r="D10" s="411"/>
      <c r="E10" s="409" t="s">
        <v>232</v>
      </c>
      <c r="F10" s="410"/>
      <c r="G10" s="411"/>
      <c r="H10" s="409"/>
      <c r="I10" s="410"/>
      <c r="J10" s="411"/>
      <c r="K10" s="409"/>
      <c r="L10" s="410"/>
      <c r="M10" s="411"/>
      <c r="N10" s="409"/>
      <c r="O10" s="410"/>
      <c r="P10" s="411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64.00390625" style="418" bestFit="1" customWidth="1"/>
    <col min="2" max="3" width="14.00390625" style="418" customWidth="1"/>
    <col min="4" max="16384" width="9.140625" style="418" customWidth="1"/>
  </cols>
  <sheetData>
    <row r="1" spans="1:3" ht="12.75">
      <c r="A1" s="421" t="s">
        <v>359</v>
      </c>
      <c r="B1" s="422" t="s">
        <v>360</v>
      </c>
      <c r="C1" s="422" t="s">
        <v>361</v>
      </c>
    </row>
    <row r="2" spans="1:3" ht="12.75">
      <c r="A2" s="417" t="s">
        <v>362</v>
      </c>
      <c r="B2" s="414"/>
      <c r="C2" s="414"/>
    </row>
    <row r="3" spans="1:3" ht="12.75">
      <c r="A3" s="415" t="s">
        <v>352</v>
      </c>
      <c r="B3" s="416">
        <v>25655</v>
      </c>
      <c r="C3" s="416">
        <v>33033</v>
      </c>
    </row>
    <row r="4" spans="1:3" ht="12.75">
      <c r="A4" s="415" t="s">
        <v>363</v>
      </c>
      <c r="B4" s="416">
        <v>74</v>
      </c>
      <c r="C4" s="416">
        <v>47</v>
      </c>
    </row>
    <row r="5" spans="1:3" ht="12.75">
      <c r="A5" s="415" t="s">
        <v>348</v>
      </c>
      <c r="B5" s="416">
        <v>19409</v>
      </c>
      <c r="C5" s="416">
        <v>29691</v>
      </c>
    </row>
    <row r="6" spans="1:3" ht="12.75">
      <c r="A6" s="415" t="s">
        <v>339</v>
      </c>
      <c r="B6" s="416">
        <v>18995</v>
      </c>
      <c r="C6" s="416">
        <v>18721</v>
      </c>
    </row>
    <row r="7" spans="1:3" ht="12.75">
      <c r="A7" s="415" t="s">
        <v>340</v>
      </c>
      <c r="B7" s="416">
        <v>26917</v>
      </c>
      <c r="C7" s="416">
        <v>24230</v>
      </c>
    </row>
    <row r="8" spans="1:3" ht="12.75">
      <c r="A8" s="415" t="s">
        <v>364</v>
      </c>
      <c r="B8" s="416">
        <v>1015</v>
      </c>
      <c r="C8" s="416">
        <v>1381</v>
      </c>
    </row>
    <row r="9" spans="1:3" ht="12.75">
      <c r="A9" s="415" t="s">
        <v>365</v>
      </c>
      <c r="B9" s="416">
        <v>13748</v>
      </c>
      <c r="C9" s="416">
        <v>19090</v>
      </c>
    </row>
    <row r="10" spans="1:3" ht="12.75">
      <c r="A10" s="415" t="s">
        <v>366</v>
      </c>
      <c r="B10" s="416">
        <v>615</v>
      </c>
      <c r="C10" s="416">
        <v>1226</v>
      </c>
    </row>
    <row r="11" spans="1:3" ht="12.75">
      <c r="A11" s="415" t="s">
        <v>367</v>
      </c>
      <c r="B11" s="416">
        <v>6</v>
      </c>
      <c r="C11" s="416">
        <v>-1919</v>
      </c>
    </row>
    <row r="12" spans="1:3" ht="12.75">
      <c r="A12" s="415" t="s">
        <v>345</v>
      </c>
      <c r="B12" s="416">
        <v>-1828</v>
      </c>
      <c r="C12" s="416">
        <v>-1220</v>
      </c>
    </row>
    <row r="13" spans="1:3" ht="12.75">
      <c r="A13" s="415" t="s">
        <v>368</v>
      </c>
      <c r="B13" s="399">
        <v>-177</v>
      </c>
      <c r="C13" s="416"/>
    </row>
    <row r="14" spans="1:4" ht="12.75">
      <c r="A14" s="415" t="s">
        <v>346</v>
      </c>
      <c r="B14" s="416">
        <v>17861</v>
      </c>
      <c r="C14" s="416">
        <v>11887</v>
      </c>
      <c r="D14" s="415"/>
    </row>
    <row r="15" spans="1:4" ht="12.75">
      <c r="A15" s="415" t="s">
        <v>369</v>
      </c>
      <c r="B15" s="416">
        <v>-4298</v>
      </c>
      <c r="C15" s="416">
        <v>-1604</v>
      </c>
      <c r="D15" s="415"/>
    </row>
    <row r="16" spans="1:4" ht="12.75">
      <c r="A16" s="417" t="s">
        <v>370</v>
      </c>
      <c r="B16" s="416"/>
      <c r="C16" s="416"/>
      <c r="D16" s="417"/>
    </row>
    <row r="17" spans="1:4" ht="12.75">
      <c r="A17" s="415" t="s">
        <v>371</v>
      </c>
      <c r="B17" s="416">
        <v>-130047</v>
      </c>
      <c r="C17" s="416">
        <v>-109692</v>
      </c>
      <c r="D17" s="415"/>
    </row>
    <row r="18" spans="1:4" ht="12.75">
      <c r="A18" s="415" t="s">
        <v>372</v>
      </c>
      <c r="B18" s="416">
        <v>3267</v>
      </c>
      <c r="C18" s="416">
        <v>-906</v>
      </c>
      <c r="D18" s="415"/>
    </row>
    <row r="19" spans="1:4" ht="12.75">
      <c r="A19" s="415" t="s">
        <v>373</v>
      </c>
      <c r="B19" s="416">
        <v>-23251</v>
      </c>
      <c r="C19" s="416">
        <v>-25164</v>
      </c>
      <c r="D19" s="415"/>
    </row>
    <row r="20" spans="1:4" ht="12.75">
      <c r="A20" s="415" t="s">
        <v>374</v>
      </c>
      <c r="B20" s="416">
        <v>114615</v>
      </c>
      <c r="C20" s="416">
        <v>117894</v>
      </c>
      <c r="D20" s="415"/>
    </row>
    <row r="21" spans="1:4" ht="12.75">
      <c r="A21" s="415" t="s">
        <v>375</v>
      </c>
      <c r="B21" s="416">
        <v>21121</v>
      </c>
      <c r="C21" s="416">
        <v>2190</v>
      </c>
      <c r="D21" s="415"/>
    </row>
    <row r="22" spans="1:4" ht="12.75">
      <c r="A22" s="396" t="s">
        <v>376</v>
      </c>
      <c r="B22" s="399">
        <v>-8124</v>
      </c>
      <c r="C22" s="399">
        <v>-6914</v>
      </c>
      <c r="D22" s="396"/>
    </row>
    <row r="23" spans="1:4" ht="12.75">
      <c r="A23" s="415" t="s">
        <v>377</v>
      </c>
      <c r="B23" s="416">
        <v>-4572</v>
      </c>
      <c r="C23" s="416">
        <v>-7074</v>
      </c>
      <c r="D23" s="415"/>
    </row>
    <row r="24" spans="1:4" ht="12.75">
      <c r="A24" s="415" t="s">
        <v>378</v>
      </c>
      <c r="B24" s="416">
        <f>12739-336-1499</f>
        <v>10904</v>
      </c>
      <c r="C24" s="416">
        <v>-36416</v>
      </c>
      <c r="D24" s="415"/>
    </row>
    <row r="25" spans="1:3" ht="12.75">
      <c r="A25" s="412" t="s">
        <v>379</v>
      </c>
      <c r="B25" s="423">
        <f>SUM(B3:B24)</f>
        <v>101905</v>
      </c>
      <c r="C25" s="423">
        <f>SUM(C3:C24)</f>
        <v>68481</v>
      </c>
    </row>
    <row r="26" spans="1:3" ht="12.75">
      <c r="A26" s="415" t="s">
        <v>380</v>
      </c>
      <c r="B26" s="416">
        <v>-12139</v>
      </c>
      <c r="C26" s="416">
        <v>-5981</v>
      </c>
    </row>
    <row r="27" spans="1:3" ht="12.75">
      <c r="A27" s="415" t="s">
        <v>381</v>
      </c>
      <c r="B27" s="416">
        <v>-9898</v>
      </c>
      <c r="C27" s="416">
        <v>-1009</v>
      </c>
    </row>
    <row r="28" spans="1:3" ht="12.75">
      <c r="A28" s="415" t="s">
        <v>382</v>
      </c>
      <c r="B28" s="416"/>
      <c r="C28" s="416"/>
    </row>
    <row r="29" spans="1:3" ht="12.75">
      <c r="A29" s="412" t="s">
        <v>383</v>
      </c>
      <c r="B29" s="423">
        <f>SUM(B25:B28)</f>
        <v>79868</v>
      </c>
      <c r="C29" s="423">
        <f>SUM(C25:C28)</f>
        <v>61491</v>
      </c>
    </row>
    <row r="30" spans="1:3" ht="12.75">
      <c r="A30" s="415"/>
      <c r="B30" s="416"/>
      <c r="C30" s="416"/>
    </row>
    <row r="31" spans="1:3" ht="12.75">
      <c r="A31" s="417" t="s">
        <v>384</v>
      </c>
      <c r="B31" s="416"/>
      <c r="C31" s="416"/>
    </row>
    <row r="32" spans="1:3" ht="12.75">
      <c r="A32" s="415" t="s">
        <v>385</v>
      </c>
      <c r="B32" s="416">
        <v>-20361</v>
      </c>
      <c r="C32" s="416">
        <v>-8558</v>
      </c>
    </row>
    <row r="33" spans="1:3" ht="12.75">
      <c r="A33" s="415" t="s">
        <v>386</v>
      </c>
      <c r="B33" s="416">
        <v>165</v>
      </c>
      <c r="C33" s="416">
        <v>3340</v>
      </c>
    </row>
    <row r="34" spans="1:3" ht="12.75">
      <c r="A34" s="415" t="s">
        <v>387</v>
      </c>
      <c r="B34" s="416">
        <v>-26477</v>
      </c>
      <c r="C34" s="416">
        <v>-26287</v>
      </c>
    </row>
    <row r="35" spans="1:3" ht="12.75">
      <c r="A35" s="415" t="s">
        <v>388</v>
      </c>
      <c r="B35" s="416">
        <v>9</v>
      </c>
      <c r="C35" s="416">
        <v>181</v>
      </c>
    </row>
    <row r="36" spans="1:3" ht="12.75">
      <c r="A36" s="415" t="s">
        <v>389</v>
      </c>
      <c r="B36" s="416"/>
      <c r="C36" s="416"/>
    </row>
    <row r="37" spans="1:3" ht="12.75">
      <c r="A37" s="415" t="s">
        <v>390</v>
      </c>
      <c r="B37" s="416"/>
      <c r="C37" s="416"/>
    </row>
    <row r="38" spans="1:3" ht="12.75">
      <c r="A38" s="415" t="s">
        <v>391</v>
      </c>
      <c r="B38" s="416">
        <v>-18128</v>
      </c>
      <c r="C38" s="416">
        <v>-23097</v>
      </c>
    </row>
    <row r="39" spans="1:3" ht="12.75">
      <c r="A39" s="415" t="s">
        <v>392</v>
      </c>
      <c r="B39" s="416"/>
      <c r="C39" s="416"/>
    </row>
    <row r="40" spans="1:3" ht="12.75">
      <c r="A40" s="415" t="s">
        <v>393</v>
      </c>
      <c r="B40" s="416">
        <v>846</v>
      </c>
      <c r="C40" s="416">
        <v>510</v>
      </c>
    </row>
    <row r="41" spans="1:3" ht="12.75">
      <c r="A41" s="412" t="s">
        <v>394</v>
      </c>
      <c r="B41" s="423">
        <f>SUM(B32:B40)</f>
        <v>-63946</v>
      </c>
      <c r="C41" s="423">
        <f>SUM(C32:C40)</f>
        <v>-53911</v>
      </c>
    </row>
    <row r="42" spans="1:3" ht="12.75">
      <c r="A42" s="415"/>
      <c r="B42" s="416"/>
      <c r="C42" s="416"/>
    </row>
    <row r="43" spans="1:3" ht="12.75">
      <c r="A43" s="417" t="s">
        <v>395</v>
      </c>
      <c r="B43" s="416"/>
      <c r="C43" s="416"/>
    </row>
    <row r="44" spans="1:3" ht="12.75">
      <c r="A44" s="415" t="s">
        <v>396</v>
      </c>
      <c r="B44" s="416">
        <v>-1024</v>
      </c>
      <c r="C44" s="416">
        <v>-2897</v>
      </c>
    </row>
    <row r="45" spans="1:3" ht="12.75">
      <c r="A45" s="415" t="s">
        <v>397</v>
      </c>
      <c r="B45" s="416">
        <v>-22117</v>
      </c>
      <c r="C45" s="416">
        <v>-25765</v>
      </c>
    </row>
    <row r="46" spans="1:3" ht="12.75">
      <c r="A46" s="415" t="s">
        <v>398</v>
      </c>
      <c r="B46" s="416">
        <v>172897</v>
      </c>
      <c r="C46" s="416">
        <v>22487</v>
      </c>
    </row>
    <row r="47" spans="1:3" ht="12.75">
      <c r="A47" s="415" t="s">
        <v>399</v>
      </c>
      <c r="B47" s="416">
        <v>-49706</v>
      </c>
      <c r="C47" s="416">
        <v>-45325</v>
      </c>
    </row>
    <row r="48" spans="1:3" ht="12.75">
      <c r="A48" s="415" t="s">
        <v>400</v>
      </c>
      <c r="B48" s="416">
        <v>-360</v>
      </c>
      <c r="C48" s="416">
        <v>-377</v>
      </c>
    </row>
    <row r="49" spans="1:3" ht="12.75">
      <c r="A49" s="412" t="s">
        <v>401</v>
      </c>
      <c r="B49" s="423">
        <f>SUM(B44:B48)</f>
        <v>99690</v>
      </c>
      <c r="C49" s="423">
        <f>SUM(C44:C48)</f>
        <v>-51877</v>
      </c>
    </row>
    <row r="50" spans="1:3" ht="12.75">
      <c r="A50" s="415"/>
      <c r="B50" s="416"/>
      <c r="C50" s="416"/>
    </row>
    <row r="51" spans="1:3" ht="12.75">
      <c r="A51" s="394" t="s">
        <v>402</v>
      </c>
      <c r="B51" s="395">
        <f>+B49+B41+B29</f>
        <v>115612</v>
      </c>
      <c r="C51" s="395">
        <f>+C49+C41+C29</f>
        <v>-44297</v>
      </c>
    </row>
    <row r="52" spans="1:3" ht="12.75">
      <c r="A52" s="415"/>
      <c r="B52" s="416"/>
      <c r="C52" s="416"/>
    </row>
    <row r="53" spans="1:3" ht="12.75">
      <c r="A53" s="412" t="s">
        <v>403</v>
      </c>
      <c r="B53" s="423">
        <v>25976</v>
      </c>
      <c r="C53" s="424">
        <v>198281</v>
      </c>
    </row>
    <row r="54" spans="1:3" ht="12.75">
      <c r="A54" s="415" t="s">
        <v>404</v>
      </c>
      <c r="B54" s="416">
        <f>-1434+1499</f>
        <v>65</v>
      </c>
      <c r="C54" s="399">
        <v>9287</v>
      </c>
    </row>
    <row r="55" spans="1:3" ht="12.75">
      <c r="A55" s="413" t="s">
        <v>405</v>
      </c>
      <c r="B55" s="423">
        <f>SUM(B51:B54)</f>
        <v>141653</v>
      </c>
      <c r="C55" s="423">
        <f>SUM(C51:C54)</f>
        <v>163271</v>
      </c>
    </row>
    <row r="57" spans="2:3" ht="12.75">
      <c r="B57" s="419"/>
      <c r="C57" s="419"/>
    </row>
    <row r="58" spans="1:2" ht="12.75">
      <c r="A58" s="420"/>
      <c r="B58" s="420"/>
    </row>
    <row r="59" spans="1:3" ht="12.75">
      <c r="A59" s="396"/>
      <c r="B59" s="397"/>
      <c r="C59" s="397"/>
    </row>
    <row r="60" spans="1:3" ht="12.75">
      <c r="A60" s="398"/>
      <c r="B60" s="399"/>
      <c r="C60" s="399"/>
    </row>
    <row r="61" spans="1:3" ht="12.75">
      <c r="A61" s="396"/>
      <c r="B61" s="399"/>
      <c r="C61" s="399"/>
    </row>
    <row r="62" spans="1:3" ht="12.75">
      <c r="A62" s="396"/>
      <c r="B62" s="399"/>
      <c r="C62" s="399"/>
    </row>
    <row r="63" spans="1:3" ht="12.75">
      <c r="A63" s="396"/>
      <c r="B63" s="399"/>
      <c r="C63" s="399"/>
    </row>
    <row r="64" spans="1:2" ht="12.75">
      <c r="A64" s="396"/>
      <c r="B64" s="399"/>
    </row>
    <row r="65" spans="1:2" ht="12.75">
      <c r="A65" s="396"/>
      <c r="B65" s="399"/>
    </row>
    <row r="66" spans="1:2" ht="12.75">
      <c r="A66" s="396"/>
      <c r="B66" s="399"/>
    </row>
    <row r="67" spans="1:2" ht="12.75">
      <c r="A67" s="396"/>
      <c r="B67" s="399"/>
    </row>
    <row r="68" spans="1:2" ht="12.75">
      <c r="A68" s="396"/>
      <c r="B68" s="399"/>
    </row>
    <row r="69" spans="1:2" ht="12.75">
      <c r="A69" s="396"/>
      <c r="B69" s="399"/>
    </row>
    <row r="70" spans="1:2" ht="12.75">
      <c r="A70" s="396"/>
      <c r="B70" s="399"/>
    </row>
    <row r="71" spans="1:2" ht="12.75">
      <c r="A71" s="396"/>
      <c r="B71" s="399"/>
    </row>
    <row r="72" spans="1:2" ht="12.75">
      <c r="A72" s="396"/>
      <c r="B72" s="399"/>
    </row>
    <row r="73" spans="1:2" ht="12.75">
      <c r="A73" s="396"/>
      <c r="B73" s="399"/>
    </row>
    <row r="74" spans="1:2" ht="12.75">
      <c r="A74" s="396"/>
      <c r="B74" s="399"/>
    </row>
    <row r="75" spans="1:2" ht="12.75">
      <c r="A75" s="396"/>
      <c r="B75" s="399"/>
    </row>
    <row r="76" spans="1:2" ht="12.75">
      <c r="A76" s="398"/>
      <c r="B76" s="399"/>
    </row>
    <row r="77" spans="1:2" ht="12.75">
      <c r="A77" s="396"/>
      <c r="B77" s="399"/>
    </row>
    <row r="78" spans="1:2" ht="12.75">
      <c r="A78" s="396"/>
      <c r="B78" s="399"/>
    </row>
    <row r="79" spans="1:2" ht="12.75">
      <c r="A79" s="396"/>
      <c r="B79" s="399"/>
    </row>
    <row r="80" spans="1:2" ht="12.75">
      <c r="A80" s="396"/>
      <c r="B80" s="399"/>
    </row>
    <row r="81" spans="1:2" ht="12.75">
      <c r="A81" s="396"/>
      <c r="B81" s="399"/>
    </row>
    <row r="82" spans="1:2" ht="12.75">
      <c r="A82" s="396"/>
      <c r="B82" s="399"/>
    </row>
    <row r="83" spans="1:2" ht="12.75">
      <c r="A83" s="396"/>
      <c r="B83" s="399"/>
    </row>
    <row r="84" spans="1:2" ht="12.75">
      <c r="A84" s="396"/>
      <c r="B84" s="399"/>
    </row>
    <row r="85" spans="1:2" ht="12.75">
      <c r="A85" s="400"/>
      <c r="B85" s="399"/>
    </row>
    <row r="86" spans="1:2" ht="12.75">
      <c r="A86" s="396"/>
      <c r="B86" s="399"/>
    </row>
    <row r="87" spans="1:2" ht="12.75">
      <c r="A87" s="396"/>
      <c r="B87" s="399"/>
    </row>
    <row r="88" spans="1:2" ht="12.75">
      <c r="A88" s="396"/>
      <c r="B88" s="399"/>
    </row>
    <row r="89" spans="1:2" ht="12.75">
      <c r="A89" s="400"/>
      <c r="B89" s="399"/>
    </row>
    <row r="90" spans="1:2" ht="12.75">
      <c r="A90" s="396"/>
      <c r="B90" s="399"/>
    </row>
    <row r="91" spans="1:2" ht="12.75">
      <c r="A91" s="398"/>
      <c r="B91" s="399"/>
    </row>
    <row r="92" spans="1:2" ht="12.75">
      <c r="A92" s="396"/>
      <c r="B92" s="399"/>
    </row>
    <row r="93" spans="1:2" ht="12.75">
      <c r="A93" s="396"/>
      <c r="B93" s="399"/>
    </row>
    <row r="94" spans="1:2" ht="12.75">
      <c r="A94" s="396"/>
      <c r="B94" s="399"/>
    </row>
    <row r="95" spans="1:2" ht="12.75">
      <c r="A95" s="396"/>
      <c r="B95" s="399"/>
    </row>
    <row r="96" spans="1:2" ht="12.75">
      <c r="A96" s="396"/>
      <c r="B96" s="399"/>
    </row>
    <row r="97" spans="1:2" ht="12.75">
      <c r="A97" s="396"/>
      <c r="B97" s="399"/>
    </row>
    <row r="98" spans="1:2" ht="12.75">
      <c r="A98" s="396"/>
      <c r="B98" s="399"/>
    </row>
    <row r="99" spans="1:2" ht="12.75">
      <c r="A99" s="396"/>
      <c r="B99" s="399"/>
    </row>
    <row r="100" spans="1:2" ht="12.75">
      <c r="A100" s="396"/>
      <c r="B100" s="399"/>
    </row>
    <row r="101" spans="1:2" ht="12.75">
      <c r="A101" s="396"/>
      <c r="B101" s="399"/>
    </row>
    <row r="102" spans="1:2" ht="12.75">
      <c r="A102" s="396"/>
      <c r="B102" s="399"/>
    </row>
    <row r="103" spans="1:2" ht="12.75">
      <c r="A103" s="400"/>
      <c r="B103" s="399"/>
    </row>
    <row r="104" spans="1:2" ht="12.75">
      <c r="A104" s="396"/>
      <c r="B104" s="399"/>
    </row>
    <row r="105" spans="1:2" ht="12.75">
      <c r="A105" s="398"/>
      <c r="B105" s="399"/>
    </row>
    <row r="106" spans="1:2" ht="12.75">
      <c r="A106" s="396"/>
      <c r="B106" s="399"/>
    </row>
    <row r="107" spans="1:2" ht="12.75">
      <c r="A107" s="396"/>
      <c r="B107" s="399"/>
    </row>
    <row r="108" spans="1:2" ht="12.75">
      <c r="A108" s="396"/>
      <c r="B108" s="399"/>
    </row>
    <row r="109" spans="1:2" ht="12.75">
      <c r="A109" s="396"/>
      <c r="B109" s="399"/>
    </row>
    <row r="110" spans="1:2" ht="12.75">
      <c r="A110" s="396"/>
      <c r="B110" s="399"/>
    </row>
    <row r="111" spans="1:2" ht="12.75">
      <c r="A111" s="396"/>
      <c r="B111" s="399"/>
    </row>
    <row r="112" spans="1:2" ht="12.75">
      <c r="A112" s="400"/>
      <c r="B112" s="399"/>
    </row>
    <row r="113" spans="1:2" ht="12.75">
      <c r="A113" s="396"/>
      <c r="B113" s="399"/>
    </row>
    <row r="114" spans="1:2" ht="12.75">
      <c r="A114" s="396"/>
      <c r="B114" s="399"/>
    </row>
    <row r="115" spans="1:2" ht="12.75">
      <c r="A115" s="396"/>
      <c r="B115" s="399"/>
    </row>
    <row r="116" spans="1:2" ht="12.75">
      <c r="A116" s="400"/>
      <c r="B116" s="399"/>
    </row>
    <row r="117" spans="1:2" ht="12.75">
      <c r="A117" s="396"/>
      <c r="B117" s="399"/>
    </row>
    <row r="118" spans="1:2" ht="12.75">
      <c r="A118" s="401"/>
      <c r="B118" s="420"/>
    </row>
    <row r="119" spans="1:2" ht="12.75">
      <c r="A119" s="420"/>
      <c r="B119" s="420"/>
    </row>
    <row r="120" spans="1:2" ht="12.75">
      <c r="A120" s="420"/>
      <c r="B120" s="420"/>
    </row>
    <row r="121" spans="1:2" ht="12.75">
      <c r="A121" s="420"/>
      <c r="B121" s="420"/>
    </row>
    <row r="122" spans="1:2" ht="12.75">
      <c r="A122" s="420"/>
      <c r="B122" s="420"/>
    </row>
    <row r="123" spans="1:2" ht="12.75">
      <c r="A123" s="420"/>
      <c r="B123" s="420"/>
    </row>
    <row r="124" spans="1:2" ht="12.75">
      <c r="A124" s="420"/>
      <c r="B124" s="420"/>
    </row>
    <row r="125" spans="1:2" ht="12.75">
      <c r="A125" s="420"/>
      <c r="B125" s="420"/>
    </row>
    <row r="126" spans="1:2" ht="12.75">
      <c r="A126" s="420"/>
      <c r="B126" s="420"/>
    </row>
    <row r="127" spans="1:2" ht="12.75">
      <c r="A127" s="420"/>
      <c r="B127" s="420"/>
    </row>
    <row r="128" spans="1:2" ht="12.75">
      <c r="A128" s="420"/>
      <c r="B128" s="420"/>
    </row>
    <row r="129" spans="1:2" ht="12.75">
      <c r="A129" s="420"/>
      <c r="B129" s="4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ab007625</cp:lastModifiedBy>
  <cp:lastPrinted>2010-07-22T09:36:55Z</cp:lastPrinted>
  <dcterms:created xsi:type="dcterms:W3CDTF">2000-04-06T09:46:24Z</dcterms:created>
  <dcterms:modified xsi:type="dcterms:W3CDTF">2010-07-30T12:57:54Z</dcterms:modified>
  <cp:category/>
  <cp:version/>
  <cp:contentType/>
  <cp:contentStatus/>
</cp:coreProperties>
</file>