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30" firstSheet="3" activeTab="6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CE IAS 1Q " sheetId="6" r:id="rId6"/>
    <sheet name="POS FIN" sheetId="7" r:id="rId7"/>
    <sheet name="DIFF_CAMBIO" sheetId="8" state="hidden" r:id="rId8"/>
  </sheets>
  <definedNames>
    <definedName name="_xlnm.Print_Area" localSheetId="5">'CE IAS 1Q '!$A$1:$D$40</definedName>
    <definedName name="_xlnm.Print_Area" localSheetId="1">'PASSIVO-PROFORMA'!$A$1:$M$105</definedName>
    <definedName name="_xlnm.Print_Area" localSheetId="6">'POS FIN'!$A$1:$E$34</definedName>
    <definedName name="_xlnm.Print_Area" localSheetId="3">'SP ATT IAS'!$A$1:$D$36</definedName>
    <definedName name="_xlnm.Print_Area" localSheetId="4">'SP PAS IAS '!$A$1:$D$33</definedName>
    <definedName name="EV__LASTREFTIME__" hidden="1">"19/02/2006 18.58.40"</definedName>
  </definedNames>
  <calcPr fullCalcOnLoad="1"/>
</workbook>
</file>

<file path=xl/sharedStrings.xml><?xml version="1.0" encoding="utf-8"?>
<sst xmlns="http://schemas.openxmlformats.org/spreadsheetml/2006/main" count="533" uniqueCount="371">
  <si>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</si>
  <si>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</si>
  <si>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</si>
  <si>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</si>
  <si>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</si>
  <si>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</si>
  <si>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</si>
  <si>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</si>
  <si>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</si>
  <si>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</si>
  <si>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</si>
  <si>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</si>
  <si>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</si>
  <si>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</si>
  <si>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</si>
  <si>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</si>
  <si>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</si>
  <si>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</si>
  <si>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</si>
  <si>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</si>
  <si>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</si>
  <si>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</si>
  <si>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</si>
  <si>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</si>
  <si>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</si>
  <si>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</si>
  <si>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</si>
  <si>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</si>
  <si>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</si>
  <si>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</si>
  <si>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</si>
  <si>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</si>
  <si>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</si>
  <si>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</si>
  <si>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</si>
  <si>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</si>
  <si>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</si>
  <si>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</si>
  <si>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</si>
  <si>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</si>
  <si>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</si>
  <si>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</si>
  <si>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</si>
  <si>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</si>
  <si>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</si>
  <si>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</si>
  <si>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</si>
  <si>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</si>
  <si>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</si>
  <si>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</si>
  <si>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</si>
  <si>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</si>
  <si>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</si>
  <si>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</si>
  <si>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</si>
  <si>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</si>
  <si>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</si>
  <si>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</si>
  <si>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</si>
  <si>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</si>
  <si>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</si>
  <si>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</si>
  <si>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</si>
  <si>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</si>
  <si>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</si>
  <si>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</si>
  <si>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</si>
  <si>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</si>
  <si>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</si>
  <si>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</si>
  <si>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</si>
  <si>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</si>
  <si>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</si>
  <si>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</si>
  <si>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</si>
  <si>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</si>
  <si>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</si>
  <si>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</si>
  <si>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</si>
  <si>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</si>
  <si>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</si>
  <si>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</si>
  <si>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</si>
  <si>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</si>
  <si>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</si>
  <si>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</si>
  <si>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</si>
  <si>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</si>
  <si>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</si>
  <si>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</si>
  <si>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</si>
  <si>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</si>
  <si>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</si>
  <si>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</si>
  <si>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</si>
  <si>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</si>
  <si>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</si>
  <si>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</si>
  <si>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</si>
  <si>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</si>
  <si>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</si>
  <si>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</si>
  <si>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</si>
  <si>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</si>
  <si>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</si>
  <si>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</si>
  <si>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</si>
  <si>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</si>
  <si>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</si>
  <si>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</si>
  <si>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</si>
  <si>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</si>
  <si>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</si>
  <si>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</si>
  <si>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</si>
  <si>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</si>
  <si>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</si>
  <si>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</si>
  <si>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</si>
  <si>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</si>
  <si>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</si>
  <si>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</si>
  <si>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</si>
  <si>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</si>
  <si>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</si>
  <si>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</si>
  <si>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</si>
  <si>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</si>
  <si>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</si>
  <si>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</si>
  <si>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</si>
  <si>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</si>
  <si>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</si>
  <si>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</si>
  <si>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</si>
  <si>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</si>
  <si>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</si>
  <si>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</si>
  <si>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</si>
  <si>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</si>
  <si>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</si>
  <si>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</si>
  <si>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</si>
  <si>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</si>
  <si>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</si>
  <si>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</si>
  <si>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</si>
  <si>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</si>
  <si>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</si>
  <si>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</si>
  <si>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</si>
  <si>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</si>
  <si>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</si>
  <si>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</si>
  <si>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</si>
  <si>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</si>
  <si>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</si>
  <si>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</si>
  <si>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</si>
  <si>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</si>
  <si>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</si>
  <si>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</si>
  <si>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</si>
  <si>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</si>
  <si>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</si>
  <si>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</si>
  <si>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</si>
  <si>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</si>
  <si>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</si>
  <si>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</si>
  <si>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</si>
  <si>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</si>
  <si>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</si>
  <si>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</si>
  <si>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</si>
  <si>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</si>
  <si>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</si>
  <si>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</si>
  <si>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</si>
  <si>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</si>
  <si>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</si>
  <si>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</si>
  <si>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</si>
  <si>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</si>
  <si>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</si>
  <si>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</si>
  <si>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</si>
  <si>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</si>
  <si>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</si>
  <si>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</si>
  <si>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</si>
  <si>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</si>
  <si>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</si>
  <si>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</si>
  <si>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</si>
  <si>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</si>
  <si>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</si>
  <si>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</si>
  <si>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</si>
  <si>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</si>
  <si>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</si>
  <si>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</si>
  <si>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</si>
  <si>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</si>
  <si>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</si>
  <si>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</si>
  <si>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</si>
  <si>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</si>
  <si>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</si>
  <si>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</si>
  <si>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</si>
  <si>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</si>
  <si>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</si>
  <si>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</si>
  <si>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</si>
  <si>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</si>
  <si>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</si>
  <si>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</si>
  <si>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</si>
  <si>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</si>
  <si>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</si>
  <si>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</si>
  <si>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</si>
  <si>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</si>
  <si>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</si>
  <si>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</si>
  <si>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</si>
  <si>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</si>
  <si>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</si>
  <si>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</si>
  <si>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</si>
  <si>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</si>
  <si>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</si>
  <si>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</si>
  <si>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</si>
  <si>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</si>
  <si>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</si>
  <si>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</si>
  <si>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</si>
  <si>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</si>
  <si>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</si>
  <si>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</si>
  <si>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</si>
  <si>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</si>
  <si>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</si>
  <si>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</si>
  <si>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</si>
  <si>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</si>
  <si>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</si>
  <si>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</si>
  <si>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</si>
  <si>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</si>
  <si>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</si>
  <si>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</si>
  <si>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</si>
  <si>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</si>
  <si>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</si>
  <si>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</si>
  <si>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</si>
  <si>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</si>
  <si>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</si>
  <si>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Stato Patrimoniale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</si>
  <si>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</si>
  <si>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</si>
  <si>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</si>
  <si>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</si>
  <si>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</si>
  <si>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</si>
  <si>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</si>
  <si>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</si>
  <si>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</si>
  <si>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</si>
  <si>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</si>
  <si>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</si>
  <si>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</si>
  <si>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</si>
  <si>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</si>
  <si>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</si>
  <si>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materiali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</si>
  <si>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</si>
  <si>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</si>
  <si>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</si>
  <si>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</si>
  <si>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</si>
  <si>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</si>
  <si>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</si>
  <si>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</si>
  <si>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</si>
  <si>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</si>
  <si>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1° trimestre 2006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</si>
  <si>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</si>
  <si>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</si>
  <si>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</si>
  <si>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</si>
  <si>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</si>
  <si>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</si>
  <si>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</si>
  <si>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</si>
  <si>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</si>
  <si>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</si>
  <si>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</si>
  <si>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</si>
  <si>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</si>
  <si>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</si>
  <si>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</si>
  <si>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</si>
  <si>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</si>
  <si>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</si>
  <si>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</si>
  <si>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</si>
  <si>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</si>
  <si>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</si>
  <si>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</si>
  <si>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</si>
  <si>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</si>
  <si>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</si>
  <si>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</si>
  <si>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Risultato per azione (dati in €)</t>
  </si>
  <si>
    <t>Risultato diluito per azione (dati in €)</t>
  </si>
  <si>
    <t>In migliaia di euro</t>
  </si>
  <si>
    <t xml:space="preserve">Al     </t>
  </si>
  <si>
    <t>Check</t>
  </si>
  <si>
    <t>PATRIMONIO NETTO E PASSIVITA'</t>
  </si>
  <si>
    <t>TOTALE PATRIMONIO NETTO E PASSIVITA'</t>
  </si>
  <si>
    <t>TOTALE ATTIVITA'</t>
  </si>
  <si>
    <t>Prestito obbligazionario</t>
  </si>
  <si>
    <t>Disponibilità</t>
  </si>
  <si>
    <t>Posizione finanziaria netta</t>
  </si>
  <si>
    <t>Debiti finanziari a medio/lungo termine:</t>
  </si>
  <si>
    <t>Debiti per leasing</t>
  </si>
  <si>
    <t>Finanziamenti bancari a medio/lungo termine</t>
  </si>
  <si>
    <t>Debiti verso altri finanziatori</t>
  </si>
  <si>
    <t xml:space="preserve">Totale </t>
  </si>
  <si>
    <t>Debiti finanziari a breve:</t>
  </si>
  <si>
    <t>Scoperti di conto corrente</t>
  </si>
  <si>
    <t>Debiti di conto corrente</t>
  </si>
  <si>
    <t>Debiti verso società di factoring</t>
  </si>
  <si>
    <t>Finanziamenti bancari</t>
  </si>
  <si>
    <t>Crediti finanziari verso terzi</t>
  </si>
  <si>
    <t>Crediti finanziari verso collegate</t>
  </si>
  <si>
    <t>Totale Posizione finanziaria netta</t>
  </si>
  <si>
    <t>Debiti verso imprese controllanti</t>
  </si>
  <si>
    <t>Altre attività finanziarie correnti</t>
  </si>
  <si>
    <t>Titoli</t>
  </si>
  <si>
    <t>di cui verso parti correlate</t>
  </si>
  <si>
    <t>di cui per operazioni non ricorrenti</t>
  </si>
  <si>
    <t>Altri debiti a lungo termine</t>
  </si>
  <si>
    <t>31 dicembre 2006</t>
  </si>
  <si>
    <t>Strumenti Aprilia</t>
  </si>
  <si>
    <t>31 marzo 2007</t>
  </si>
  <si>
    <t>1° trimestre 2007</t>
  </si>
  <si>
    <t>Importi in €/000</t>
  </si>
  <si>
    <t xml:space="preserve">Crediti Commerciali </t>
  </si>
  <si>
    <t>Altri crediti</t>
  </si>
  <si>
    <t xml:space="preserve">Crediti commerciali </t>
  </si>
  <si>
    <t>Posizione finanziaria netta consolidata / (Indebitamento finanziario netto)</t>
  </si>
  <si>
    <t>Al 31 dicembre 2006</t>
  </si>
  <si>
    <t>Liquidità</t>
  </si>
  <si>
    <t>Crediti finanziari verso terzi a breve termine</t>
  </si>
  <si>
    <t>Crediti finanziari verso collegate a breve termine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</si>
  <si>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</si>
  <si>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</si>
  <si>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</si>
  <si>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</si>
  <si>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Indebitamento finanziario corrente</t>
  </si>
  <si>
    <t xml:space="preserve">Indebitamento finanziario corrente netto </t>
  </si>
  <si>
    <t>Debiti verso banche e istituti finanziatori</t>
  </si>
  <si>
    <t>Obbligazioni</t>
  </si>
  <si>
    <t xml:space="preserve">Indebitamento finanziario non corrente </t>
  </si>
  <si>
    <t>INDEBITAMENTO FINANZIARIO NETTO</t>
  </si>
  <si>
    <t>Al 31 marzo 2007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</si>
</sst>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\(#,##0\)"/>
    <numFmt numFmtId="171" formatCode="General_)"/>
    <numFmt numFmtId="172" formatCode="_(* #,##0_);_(* \(#,##0\);_(* &quot;-&quot;_);_(@_)"/>
    <numFmt numFmtId="173" formatCode="#,##0.000"/>
    <numFmt numFmtId="174" formatCode="_-* #,##0.0_-;\-* #,##0.0_-;_-* &quot;-&quot;_-;_-@_-"/>
    <numFmt numFmtId="175" formatCode="_-* #,##0.00_-;\-* #,##0.00_-;_-* &quot;-&quot;_-;_-@_-"/>
    <numFmt numFmtId="176" formatCode="_-* #,##0.000_-;\-* #,##0.000_-;_-* &quot;-&quot;_-;_-@_-"/>
    <numFmt numFmtId="177" formatCode="#,##0.0"/>
    <numFmt numFmtId="178" formatCode="0_ ;[Red]\-0\ "/>
    <numFmt numFmtId="179" formatCode="0.000"/>
    <numFmt numFmtId="180" formatCode="0;[Red]0"/>
    <numFmt numFmtId="181" formatCode="#,##0_ ;\-#,##0\ "/>
    <numFmt numFmtId="182" formatCode="#,##0.000;\(#,##0.000\)"/>
    <numFmt numFmtId="183" formatCode="#,##0.0000;\(#,##0.0000\)"/>
    <numFmt numFmtId="184" formatCode="#,##0.0;\(#,##0.0\)"/>
    <numFmt numFmtId="185" formatCode="#,##0.00;\(#,##0.00\)"/>
    <numFmt numFmtId="186" formatCode="_-* #,##0.000_-;\-* #,##0.000_-;_-* &quot;-&quot;???_-;_-@_-"/>
    <numFmt numFmtId="187" formatCode="0.0%"/>
    <numFmt numFmtId="188" formatCode="_-* #,##0.0_-;\-* #,##0.0_-;_-* &quot;-&quot;??_-;_-@_-"/>
    <numFmt numFmtId="189" formatCode="_-* #,##0_-;\-* #,##0_-;_-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_-* #,##0.000_-;\-* #,##0.000_-;_-* &quot;-&quot;??_-;_-@_-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173" fontId="18" fillId="0" borderId="0" xfId="0" applyNumberFormat="1" applyFont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centerContinuous" vertical="center"/>
      <protection/>
    </xf>
    <xf numFmtId="173" fontId="11" fillId="0" borderId="0" xfId="0" applyNumberFormat="1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173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17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77" fontId="11" fillId="0" borderId="0" xfId="0" applyNumberFormat="1" applyFont="1" applyFill="1" applyAlignment="1" applyProtection="1">
      <alignment horizontal="centerContinuous" vertical="center"/>
      <protection/>
    </xf>
    <xf numFmtId="177" fontId="11" fillId="0" borderId="0" xfId="0" applyNumberFormat="1" applyFont="1" applyFill="1" applyBorder="1" applyAlignment="1" applyProtection="1">
      <alignment horizontal="centerContinuous" vertical="center"/>
      <protection/>
    </xf>
    <xf numFmtId="177" fontId="2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ill="1" applyBorder="1" applyAlignment="1">
      <alignment horizontal="right" vertical="center"/>
    </xf>
    <xf numFmtId="177" fontId="17" fillId="0" borderId="0" xfId="0" applyNumberFormat="1" applyFont="1" applyFill="1" applyBorder="1" applyAlignment="1" applyProtection="1">
      <alignment horizontal="right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3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73" fontId="0" fillId="0" borderId="0" xfId="0" applyNumberFormat="1" applyFont="1" applyAlignment="1" applyProtection="1">
      <alignment horizontal="centerContinuous" vertical="center"/>
      <protection/>
    </xf>
    <xf numFmtId="173" fontId="0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" xfId="0" applyFont="1" applyBorder="1" applyAlignment="1">
      <alignment/>
    </xf>
    <xf numFmtId="41" fontId="2" fillId="0" borderId="1" xfId="19" applyFont="1" applyBorder="1" applyAlignment="1">
      <alignment vertical="top" wrapText="1"/>
    </xf>
    <xf numFmtId="3" fontId="2" fillId="0" borderId="0" xfId="19" applyNumberFormat="1" applyFont="1" applyBorder="1" applyAlignment="1">
      <alignment horizontal="right" vertical="top" wrapText="1"/>
    </xf>
    <xf numFmtId="41" fontId="0" fillId="0" borderId="2" xfId="19" applyFont="1" applyBorder="1" applyAlignment="1">
      <alignment/>
    </xf>
    <xf numFmtId="41" fontId="2" fillId="0" borderId="1" xfId="19" applyFont="1" applyBorder="1" applyAlignment="1" quotePrefix="1">
      <alignment horizontal="left" wrapText="1"/>
    </xf>
    <xf numFmtId="3" fontId="2" fillId="0" borderId="0" xfId="19" applyNumberFormat="1" applyFont="1" applyBorder="1" applyAlignment="1" quotePrefix="1">
      <alignment horizontal="right" wrapText="1"/>
    </xf>
    <xf numFmtId="41" fontId="2" fillId="0" borderId="3" xfId="19" applyFont="1" applyBorder="1" applyAlignment="1">
      <alignment wrapText="1"/>
    </xf>
    <xf numFmtId="3" fontId="2" fillId="0" borderId="4" xfId="19" applyNumberFormat="1" applyFont="1" applyBorder="1" applyAlignment="1">
      <alignment horizontal="right" wrapText="1"/>
    </xf>
    <xf numFmtId="41" fontId="0" fillId="0" borderId="5" xfId="19" applyFont="1" applyBorder="1" applyAlignment="1">
      <alignment/>
    </xf>
    <xf numFmtId="3" fontId="2" fillId="0" borderId="0" xfId="19" applyNumberFormat="1" applyFont="1" applyBorder="1" applyAlignment="1">
      <alignment horizontal="right" wrapText="1"/>
    </xf>
    <xf numFmtId="3" fontId="2" fillId="0" borderId="2" xfId="19" applyNumberFormat="1" applyFont="1" applyBorder="1" applyAlignment="1">
      <alignment horizontal="right" vertical="top" wrapText="1"/>
    </xf>
    <xf numFmtId="3" fontId="2" fillId="0" borderId="5" xfId="19" applyNumberFormat="1" applyFont="1" applyBorder="1" applyAlignment="1">
      <alignment horizontal="right" vertical="top" wrapText="1"/>
    </xf>
    <xf numFmtId="41" fontId="2" fillId="0" borderId="0" xfId="19" applyFont="1" applyBorder="1" applyAlignment="1">
      <alignment vertical="top" wrapText="1"/>
    </xf>
    <xf numFmtId="41" fontId="2" fillId="0" borderId="0" xfId="19" applyFont="1" applyBorder="1" applyAlignment="1" quotePrefix="1">
      <alignment horizontal="left" wrapText="1"/>
    </xf>
    <xf numFmtId="41" fontId="2" fillId="0" borderId="4" xfId="19" applyFont="1" applyBorder="1" applyAlignment="1">
      <alignment wrapText="1"/>
    </xf>
    <xf numFmtId="41" fontId="2" fillId="0" borderId="2" xfId="19" applyFont="1" applyBorder="1" applyAlignment="1">
      <alignment vertical="top" wrapText="1"/>
    </xf>
    <xf numFmtId="41" fontId="2" fillId="0" borderId="2" xfId="19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19" applyFont="1" applyBorder="1" applyAlignment="1">
      <alignment/>
    </xf>
    <xf numFmtId="41" fontId="0" fillId="0" borderId="4" xfId="19" applyFont="1" applyBorder="1" applyAlignment="1">
      <alignment/>
    </xf>
    <xf numFmtId="41" fontId="0" fillId="2" borderId="0" xfId="0" applyNumberFormat="1" applyFill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41" fontId="2" fillId="0" borderId="1" xfId="19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2" fillId="0" borderId="4" xfId="19" applyNumberFormat="1" applyFont="1" applyBorder="1" applyAlignment="1">
      <alignment horizontal="right" vertical="top" wrapText="1"/>
    </xf>
    <xf numFmtId="41" fontId="2" fillId="0" borderId="5" xfId="19" applyFont="1" applyBorder="1" applyAlignment="1">
      <alignment/>
    </xf>
    <xf numFmtId="3" fontId="0" fillId="0" borderId="0" xfId="0" applyNumberFormat="1" applyAlignment="1">
      <alignment/>
    </xf>
    <xf numFmtId="173" fontId="18" fillId="0" borderId="0" xfId="0" applyNumberFormat="1" applyFont="1" applyFill="1" applyAlignment="1" applyProtection="1">
      <alignment horizontal="right" vertical="center"/>
      <protection/>
    </xf>
    <xf numFmtId="173" fontId="11" fillId="0" borderId="0" xfId="0" applyNumberFormat="1" applyFont="1" applyFill="1" applyBorder="1" applyAlignment="1" applyProtection="1">
      <alignment horizontal="centerContinuous" vertical="center"/>
      <protection/>
    </xf>
    <xf numFmtId="173" fontId="8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/>
    </xf>
    <xf numFmtId="38" fontId="17" fillId="0" borderId="0" xfId="18" applyFont="1" applyFill="1" applyAlignment="1" applyProtection="1">
      <alignment horizontal="right" vertical="center"/>
      <protection/>
    </xf>
    <xf numFmtId="0" fontId="7" fillId="0" borderId="0" xfId="0" applyFont="1" applyBorder="1" applyAlignment="1">
      <alignment/>
    </xf>
    <xf numFmtId="170" fontId="7" fillId="0" borderId="2" xfId="0" applyNumberFormat="1" applyFont="1" applyFill="1" applyBorder="1" applyAlignment="1">
      <alignment/>
    </xf>
    <xf numFmtId="170" fontId="0" fillId="0" borderId="0" xfId="0" applyNumberFormat="1" applyFont="1" applyAlignment="1" applyProtection="1">
      <alignment/>
      <protection/>
    </xf>
    <xf numFmtId="9" fontId="0" fillId="0" borderId="0" xfId="21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5" fontId="0" fillId="0" borderId="0" xfId="19" applyNumberFormat="1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77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0" fontId="7" fillId="0" borderId="0" xfId="0" applyNumberFormat="1" applyFont="1" applyAlignment="1">
      <alignment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1" fillId="2" borderId="6" xfId="0" applyFont="1" applyFill="1" applyBorder="1" applyAlignment="1" applyProtection="1">
      <alignment horizontal="centerContinuous" vertical="center"/>
      <protection/>
    </xf>
    <xf numFmtId="0" fontId="1" fillId="2" borderId="7" xfId="0" applyFont="1" applyFill="1" applyBorder="1" applyAlignment="1" applyProtection="1">
      <alignment horizontal="centerContinuous" vertical="center"/>
      <protection/>
    </xf>
    <xf numFmtId="0" fontId="0" fillId="2" borderId="9" xfId="0" applyFont="1" applyFill="1" applyBorder="1" applyAlignment="1" applyProtection="1">
      <alignment horizontal="centerContinuous" vertical="center"/>
      <protection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 vertical="center"/>
      <protection/>
    </xf>
    <xf numFmtId="173" fontId="0" fillId="2" borderId="11" xfId="0" applyNumberFormat="1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vertical="center"/>
      <protection/>
    </xf>
    <xf numFmtId="37" fontId="9" fillId="2" borderId="0" xfId="0" applyNumberFormat="1" applyFont="1" applyFill="1" applyBorder="1" applyAlignment="1" applyProtection="1">
      <alignment vertical="center"/>
      <protection/>
    </xf>
    <xf numFmtId="37" fontId="9" fillId="2" borderId="0" xfId="0" applyNumberFormat="1" applyFont="1" applyFill="1" applyAlignment="1" applyProtection="1">
      <alignment vertical="center"/>
      <protection/>
    </xf>
    <xf numFmtId="170" fontId="7" fillId="2" borderId="12" xfId="0" applyNumberFormat="1" applyFont="1" applyFill="1" applyBorder="1" applyAlignment="1">
      <alignment/>
    </xf>
    <xf numFmtId="0" fontId="11" fillId="2" borderId="1" xfId="0" applyFont="1" applyFill="1" applyBorder="1" applyAlignment="1" applyProtection="1">
      <alignment vertical="center"/>
      <protection/>
    </xf>
    <xf numFmtId="0" fontId="11" fillId="2" borderId="0" xfId="0" applyFont="1" applyFill="1" applyAlignment="1" applyProtection="1">
      <alignment vertical="center"/>
      <protection/>
    </xf>
    <xf numFmtId="37" fontId="11" fillId="2" borderId="0" xfId="0" applyNumberFormat="1" applyFont="1" applyFill="1" applyBorder="1" applyAlignment="1" applyProtection="1">
      <alignment vertical="center"/>
      <protection/>
    </xf>
    <xf numFmtId="37" fontId="11" fillId="2" borderId="0" xfId="0" applyNumberFormat="1" applyFont="1" applyFill="1" applyAlignment="1" applyProtection="1">
      <alignment vertical="center"/>
      <protection/>
    </xf>
    <xf numFmtId="173" fontId="0" fillId="2" borderId="12" xfId="0" applyNumberFormat="1" applyFont="1" applyFill="1" applyBorder="1" applyAlignment="1" applyProtection="1">
      <alignment horizontal="righ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 quotePrefix="1">
      <alignment horizontal="left" vertical="center"/>
      <protection/>
    </xf>
    <xf numFmtId="38" fontId="1" fillId="2" borderId="10" xfId="18" applyFont="1" applyFill="1" applyBorder="1" applyAlignment="1" applyProtection="1">
      <alignment horizontal="right"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38" fontId="0" fillId="2" borderId="12" xfId="18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vertical="center"/>
      <protection/>
    </xf>
    <xf numFmtId="37" fontId="11" fillId="2" borderId="0" xfId="0" applyNumberFormat="1" applyFont="1" applyFill="1" applyBorder="1" applyAlignment="1" applyProtection="1">
      <alignment horizontal="center" vertical="center"/>
      <protection/>
    </xf>
    <xf numFmtId="37" fontId="11" fillId="2" borderId="10" xfId="0" applyNumberFormat="1" applyFont="1" applyFill="1" applyBorder="1" applyAlignment="1" applyProtection="1">
      <alignment horizontal="center" vertical="center"/>
      <protection/>
    </xf>
    <xf numFmtId="37" fontId="11" fillId="2" borderId="1" xfId="0" applyNumberFormat="1" applyFont="1" applyFill="1" applyBorder="1" applyAlignment="1" applyProtection="1">
      <alignment horizontal="right" vertical="center"/>
      <protection/>
    </xf>
    <xf numFmtId="170" fontId="7" fillId="2" borderId="10" xfId="0" applyNumberFormat="1" applyFont="1" applyFill="1" applyBorder="1" applyAlignment="1">
      <alignment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11" fillId="2" borderId="4" xfId="0" applyFont="1" applyFill="1" applyBorder="1" applyAlignment="1" applyProtection="1">
      <alignment vertical="center"/>
      <protection/>
    </xf>
    <xf numFmtId="37" fontId="11" fillId="2" borderId="4" xfId="0" applyNumberFormat="1" applyFont="1" applyFill="1" applyBorder="1" applyAlignment="1" applyProtection="1">
      <alignment vertical="center"/>
      <protection/>
    </xf>
    <xf numFmtId="0" fontId="1" fillId="2" borderId="13" xfId="0" applyFont="1" applyFill="1" applyBorder="1" applyAlignment="1" applyProtection="1">
      <alignment horizontal="centerContinuous" vertical="center"/>
      <protection/>
    </xf>
    <xf numFmtId="0" fontId="1" fillId="2" borderId="9" xfId="0" applyFont="1" applyFill="1" applyBorder="1" applyAlignment="1" applyProtection="1">
      <alignment horizontal="centerContinuous" vertical="center"/>
      <protection/>
    </xf>
    <xf numFmtId="38" fontId="0" fillId="2" borderId="1" xfId="18" applyFont="1" applyFill="1" applyBorder="1" applyAlignment="1" applyProtection="1">
      <alignment horizontal="right" vertical="center"/>
      <protection/>
    </xf>
    <xf numFmtId="38" fontId="0" fillId="2" borderId="11" xfId="18" applyFont="1" applyFill="1" applyBorder="1" applyAlignment="1" applyProtection="1">
      <alignment horizontal="right" vertical="center"/>
      <protection/>
    </xf>
    <xf numFmtId="38" fontId="0" fillId="2" borderId="2" xfId="18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vertical="center"/>
      <protection/>
    </xf>
    <xf numFmtId="37" fontId="11" fillId="2" borderId="13" xfId="0" applyNumberFormat="1" applyFont="1" applyFill="1" applyBorder="1" applyAlignment="1" applyProtection="1">
      <alignment horizontal="center" vertical="center"/>
      <protection/>
    </xf>
    <xf numFmtId="170" fontId="7" fillId="2" borderId="1" xfId="0" applyNumberFormat="1" applyFont="1" applyFill="1" applyBorder="1" applyAlignment="1">
      <alignment/>
    </xf>
    <xf numFmtId="37" fontId="11" fillId="2" borderId="10" xfId="0" applyNumberFormat="1" applyFont="1" applyFill="1" applyBorder="1" applyAlignment="1" applyProtection="1">
      <alignment vertical="center"/>
      <protection/>
    </xf>
    <xf numFmtId="38" fontId="0" fillId="2" borderId="14" xfId="18" applyFont="1" applyFill="1" applyBorder="1" applyAlignment="1" applyProtection="1">
      <alignment horizontal="right" vertical="center"/>
      <protection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38" fontId="1" fillId="2" borderId="14" xfId="18" applyFont="1" applyFill="1" applyBorder="1" applyAlignment="1" applyProtection="1">
      <alignment horizontal="right" vertical="center"/>
      <protection/>
    </xf>
    <xf numFmtId="0" fontId="9" fillId="2" borderId="0" xfId="0" applyFont="1" applyFill="1" applyAlignment="1" applyProtection="1" quotePrefix="1">
      <alignment horizontal="left" vertical="center"/>
      <protection/>
    </xf>
    <xf numFmtId="38" fontId="11" fillId="2" borderId="0" xfId="18" applyFont="1" applyFill="1" applyAlignment="1">
      <alignment vertical="center"/>
    </xf>
    <xf numFmtId="0" fontId="11" fillId="2" borderId="0" xfId="0" applyFont="1" applyFill="1" applyAlignment="1" applyProtection="1" quotePrefix="1">
      <alignment vertical="center"/>
      <protection/>
    </xf>
    <xf numFmtId="170" fontId="7" fillId="2" borderId="12" xfId="0" applyNumberFormat="1" applyFont="1" applyFill="1" applyBorder="1" applyAlignment="1">
      <alignment/>
    </xf>
    <xf numFmtId="38" fontId="1" fillId="2" borderId="10" xfId="18" applyNumberFormat="1" applyFont="1" applyFill="1" applyBorder="1" applyAlignment="1" applyProtection="1">
      <alignment horizontal="right" vertical="center"/>
      <protection/>
    </xf>
    <xf numFmtId="0" fontId="11" fillId="2" borderId="1" xfId="0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5" fillId="2" borderId="3" xfId="0" applyFont="1" applyFill="1" applyBorder="1" applyAlignment="1" applyProtection="1">
      <alignment/>
      <protection/>
    </xf>
    <xf numFmtId="0" fontId="15" fillId="2" borderId="4" xfId="0" applyFont="1" applyFill="1" applyBorder="1" applyAlignment="1" applyProtection="1">
      <alignment horizontal="left"/>
      <protection/>
    </xf>
    <xf numFmtId="0" fontId="15" fillId="2" borderId="4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37" fontId="7" fillId="2" borderId="4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177" fontId="8" fillId="2" borderId="0" xfId="0" applyNumberFormat="1" applyFont="1" applyFill="1" applyAlignment="1">
      <alignment horizontal="right" vertical="center"/>
    </xf>
    <xf numFmtId="177" fontId="7" fillId="2" borderId="0" xfId="0" applyNumberFormat="1" applyFont="1" applyFill="1" applyAlignment="1">
      <alignment horizontal="right" vertical="center"/>
    </xf>
    <xf numFmtId="0" fontId="25" fillId="2" borderId="0" xfId="0" applyFont="1" applyFill="1" applyAlignment="1">
      <alignment horizontal="left"/>
    </xf>
    <xf numFmtId="0" fontId="25" fillId="2" borderId="0" xfId="0" applyFont="1" applyFill="1" applyAlignment="1">
      <alignment/>
    </xf>
    <xf numFmtId="177" fontId="0" fillId="2" borderId="0" xfId="0" applyNumberFormat="1" applyFont="1" applyFill="1" applyAlignment="1">
      <alignment horizontal="right" vertical="center"/>
    </xf>
    <xf numFmtId="177" fontId="7" fillId="2" borderId="0" xfId="0" applyNumberFormat="1" applyFont="1" applyFill="1" applyAlignment="1">
      <alignment horizontal="center" vertical="center"/>
    </xf>
    <xf numFmtId="0" fontId="15" fillId="2" borderId="6" xfId="0" applyFont="1" applyFill="1" applyBorder="1" applyAlignment="1" applyProtection="1">
      <alignment horizontal="centerContinuous" vertical="center"/>
      <protection/>
    </xf>
    <xf numFmtId="0" fontId="15" fillId="2" borderId="7" xfId="0" applyFont="1" applyFill="1" applyBorder="1" applyAlignment="1" applyProtection="1">
      <alignment horizontal="centerContinuous" vertical="center"/>
      <protection/>
    </xf>
    <xf numFmtId="0" fontId="7" fillId="2" borderId="9" xfId="0" applyFont="1" applyFill="1" applyBorder="1" applyAlignment="1" applyProtection="1">
      <alignment horizontal="centerContinuous" vertical="center"/>
      <protection/>
    </xf>
    <xf numFmtId="178" fontId="7" fillId="2" borderId="9" xfId="0" applyNumberFormat="1" applyFont="1" applyFill="1" applyBorder="1" applyAlignment="1" applyProtection="1">
      <alignment horizontal="centerContinuous" vertical="center"/>
      <protection/>
    </xf>
    <xf numFmtId="0" fontId="15" fillId="2" borderId="10" xfId="0" applyFont="1" applyFill="1" applyBorder="1" applyAlignment="1" applyProtection="1">
      <alignment horizontal="center" vertical="center"/>
      <protection/>
    </xf>
    <xf numFmtId="49" fontId="15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7" fillId="2" borderId="6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/>
      <protection/>
    </xf>
    <xf numFmtId="37" fontId="7" fillId="2" borderId="7" xfId="0" applyNumberFormat="1" applyFont="1" applyFill="1" applyBorder="1" applyAlignment="1" applyProtection="1">
      <alignment vertical="center"/>
      <protection/>
    </xf>
    <xf numFmtId="37" fontId="7" fillId="2" borderId="11" xfId="0" applyNumberFormat="1" applyFont="1" applyFill="1" applyBorder="1" applyAlignment="1" applyProtection="1">
      <alignment horizontal="right" vertical="center"/>
      <protection/>
    </xf>
    <xf numFmtId="3" fontId="0" fillId="2" borderId="11" xfId="0" applyNumberFormat="1" applyFont="1" applyFill="1" applyBorder="1" applyAlignment="1" applyProtection="1">
      <alignment horizontal="right" vertical="center"/>
      <protection/>
    </xf>
    <xf numFmtId="3" fontId="7" fillId="2" borderId="11" xfId="0" applyNumberFormat="1" applyFont="1" applyFill="1" applyBorder="1" applyAlignment="1" applyProtection="1">
      <alignment horizontal="right" vertical="center"/>
      <protection/>
    </xf>
    <xf numFmtId="0" fontId="15" fillId="2" borderId="1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37" fontId="15" fillId="2" borderId="0" xfId="0" applyNumberFormat="1" applyFont="1" applyFill="1" applyBorder="1" applyAlignment="1" applyProtection="1">
      <alignment vertical="center"/>
      <protection/>
    </xf>
    <xf numFmtId="37" fontId="15" fillId="2" borderId="0" xfId="0" applyNumberFormat="1" applyFont="1" applyFill="1" applyAlignment="1" applyProtection="1">
      <alignment vertical="center"/>
      <protection/>
    </xf>
    <xf numFmtId="37" fontId="7" fillId="2" borderId="12" xfId="0" applyNumberFormat="1" applyFont="1" applyFill="1" applyBorder="1" applyAlignment="1" applyProtection="1">
      <alignment horizontal="right" vertical="center"/>
      <protection/>
    </xf>
    <xf numFmtId="3" fontId="0" fillId="2" borderId="12" xfId="0" applyNumberFormat="1" applyFont="1" applyFill="1" applyBorder="1" applyAlignment="1" applyProtection="1">
      <alignment horizontal="right" vertical="center"/>
      <protection/>
    </xf>
    <xf numFmtId="3" fontId="7" fillId="2" borderId="12" xfId="0" applyNumberFormat="1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170" fontId="7" fillId="2" borderId="12" xfId="0" applyNumberFormat="1" applyFont="1" applyFill="1" applyBorder="1" applyAlignment="1" applyProtection="1">
      <alignment horizontal="right" vertical="center"/>
      <protection/>
    </xf>
    <xf numFmtId="37" fontId="7" fillId="2" borderId="0" xfId="0" applyNumberFormat="1" applyFont="1" applyFill="1" applyBorder="1" applyAlignment="1" applyProtection="1">
      <alignment vertical="center"/>
      <protection/>
    </xf>
    <xf numFmtId="37" fontId="7" fillId="2" borderId="0" xfId="0" applyNumberFormat="1" applyFont="1" applyFill="1" applyAlignment="1" applyProtection="1">
      <alignment vertical="center"/>
      <protection/>
    </xf>
    <xf numFmtId="41" fontId="7" fillId="2" borderId="12" xfId="0" applyNumberFormat="1" applyFont="1" applyFill="1" applyBorder="1" applyAlignment="1" applyProtection="1">
      <alignment horizontal="right" vertical="center"/>
      <protection/>
    </xf>
    <xf numFmtId="0" fontId="15" fillId="2" borderId="1" xfId="0" applyFont="1" applyFill="1" applyBorder="1" applyAlignment="1" applyProtection="1">
      <alignment/>
      <protection/>
    </xf>
    <xf numFmtId="178" fontId="7" fillId="2" borderId="0" xfId="0" applyNumberFormat="1" applyFont="1" applyFill="1" applyAlignment="1" applyProtection="1">
      <alignment vertical="center"/>
      <protection/>
    </xf>
    <xf numFmtId="0" fontId="24" fillId="2" borderId="0" xfId="0" applyFont="1" applyFill="1" applyAlignment="1" applyProtection="1">
      <alignment/>
      <protection/>
    </xf>
    <xf numFmtId="170" fontId="7" fillId="2" borderId="14" xfId="0" applyNumberFormat="1" applyFont="1" applyFill="1" applyBorder="1" applyAlignment="1">
      <alignment/>
    </xf>
    <xf numFmtId="170" fontId="7" fillId="2" borderId="14" xfId="0" applyNumberFormat="1" applyFont="1" applyFill="1" applyBorder="1" applyAlignment="1">
      <alignment/>
    </xf>
    <xf numFmtId="170" fontId="7" fillId="2" borderId="14" xfId="0" applyNumberFormat="1" applyFont="1" applyFill="1" applyBorder="1" applyAlignment="1" applyProtection="1">
      <alignment horizontal="right" vertical="center"/>
      <protection/>
    </xf>
    <xf numFmtId="170" fontId="15" fillId="2" borderId="10" xfId="0" applyNumberFormat="1" applyFont="1" applyFill="1" applyBorder="1" applyAlignment="1" applyProtection="1">
      <alignment horizontal="right" vertical="center"/>
      <protection/>
    </xf>
    <xf numFmtId="3" fontId="11" fillId="2" borderId="14" xfId="0" applyNumberFormat="1" applyFont="1" applyFill="1" applyBorder="1" applyAlignment="1" applyProtection="1">
      <alignment horizontal="right" vertical="center"/>
      <protection/>
    </xf>
    <xf numFmtId="3" fontId="7" fillId="2" borderId="14" xfId="0" applyNumberFormat="1" applyFont="1" applyFill="1" applyBorder="1" applyAlignment="1" applyProtection="1">
      <alignment horizontal="right" vertical="center"/>
      <protection/>
    </xf>
    <xf numFmtId="170" fontId="15" fillId="2" borderId="12" xfId="0" applyNumberFormat="1" applyFont="1" applyFill="1" applyBorder="1" applyAlignment="1" applyProtection="1">
      <alignment horizontal="right" vertical="center"/>
      <protection/>
    </xf>
    <xf numFmtId="3" fontId="9" fillId="2" borderId="10" xfId="0" applyNumberFormat="1" applyFont="1" applyFill="1" applyBorder="1" applyAlignment="1" applyProtection="1">
      <alignment horizontal="right" vertical="center"/>
      <protection/>
    </xf>
    <xf numFmtId="3" fontId="15" fillId="2" borderId="10" xfId="0" applyNumberFormat="1" applyFont="1" applyFill="1" applyBorder="1" applyAlignment="1" applyProtection="1">
      <alignment horizontal="right" vertical="center"/>
      <protection/>
    </xf>
    <xf numFmtId="3" fontId="9" fillId="2" borderId="12" xfId="0" applyNumberFormat="1" applyFont="1" applyFill="1" applyBorder="1" applyAlignment="1" applyProtection="1">
      <alignment horizontal="right" vertical="center"/>
      <protection/>
    </xf>
    <xf numFmtId="3" fontId="15" fillId="2" borderId="12" xfId="0" applyNumberFormat="1" applyFont="1" applyFill="1" applyBorder="1" applyAlignment="1" applyProtection="1">
      <alignment horizontal="right" vertical="center"/>
      <protection/>
    </xf>
    <xf numFmtId="3" fontId="11" fillId="2" borderId="12" xfId="0" applyNumberFormat="1" applyFont="1" applyFill="1" applyBorder="1" applyAlignment="1" applyProtection="1">
      <alignment horizontal="right" vertical="center"/>
      <protection/>
    </xf>
    <xf numFmtId="38" fontId="7" fillId="2" borderId="0" xfId="18" applyFont="1" applyFill="1" applyAlignment="1" applyProtection="1">
      <alignment/>
      <protection/>
    </xf>
    <xf numFmtId="0" fontId="15" fillId="2" borderId="3" xfId="0" applyFont="1" applyFill="1" applyBorder="1" applyAlignment="1" applyProtection="1">
      <alignment horizontal="left"/>
      <protection/>
    </xf>
    <xf numFmtId="0" fontId="15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24" fillId="2" borderId="4" xfId="0" applyFont="1" applyFill="1" applyBorder="1" applyAlignment="1" applyProtection="1">
      <alignment/>
      <protection/>
    </xf>
    <xf numFmtId="37" fontId="7" fillId="2" borderId="4" xfId="0" applyNumberFormat="1" applyFont="1" applyFill="1" applyBorder="1" applyAlignment="1" applyProtection="1">
      <alignment vertical="center"/>
      <protection/>
    </xf>
    <xf numFmtId="37" fontId="7" fillId="2" borderId="5" xfId="0" applyNumberFormat="1" applyFont="1" applyFill="1" applyBorder="1" applyAlignment="1" applyProtection="1">
      <alignment vertical="center"/>
      <protection/>
    </xf>
    <xf numFmtId="170" fontId="15" fillId="2" borderId="4" xfId="0" applyNumberFormat="1" applyFont="1" applyFill="1" applyBorder="1" applyAlignment="1" applyProtection="1">
      <alignment horizontal="right" vertical="center"/>
      <protection/>
    </xf>
    <xf numFmtId="170" fontId="9" fillId="2" borderId="14" xfId="0" applyNumberFormat="1" applyFont="1" applyFill="1" applyBorder="1" applyAlignment="1">
      <alignment/>
    </xf>
    <xf numFmtId="0" fontId="1" fillId="2" borderId="9" xfId="0" applyFont="1" applyFill="1" applyBorder="1" applyAlignment="1" applyProtection="1" quotePrefix="1">
      <alignment horizontal="center" vertical="center"/>
      <protection/>
    </xf>
    <xf numFmtId="170" fontId="7" fillId="2" borderId="10" xfId="0" applyNumberFormat="1" applyFont="1" applyFill="1" applyBorder="1" applyAlignment="1">
      <alignment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/>
      <protection/>
    </xf>
    <xf numFmtId="0" fontId="24" fillId="2" borderId="0" xfId="0" applyFont="1" applyFill="1" applyBorder="1" applyAlignment="1" applyProtection="1">
      <alignment/>
      <protection/>
    </xf>
    <xf numFmtId="37" fontId="7" fillId="2" borderId="13" xfId="0" applyNumberFormat="1" applyFont="1" applyFill="1" applyBorder="1" applyAlignment="1" applyProtection="1">
      <alignment horizontal="center" vertical="center"/>
      <protection/>
    </xf>
    <xf numFmtId="37" fontId="7" fillId="2" borderId="1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Alignment="1" applyProtection="1" quotePrefix="1">
      <alignment horizontal="left"/>
      <protection/>
    </xf>
    <xf numFmtId="41" fontId="7" fillId="2" borderId="12" xfId="18" applyNumberFormat="1" applyFont="1" applyFill="1" applyBorder="1" applyAlignment="1" applyProtection="1">
      <alignment horizontal="right" vertical="center"/>
      <protection/>
    </xf>
    <xf numFmtId="37" fontId="7" fillId="2" borderId="1" xfId="0" applyNumberFormat="1" applyFont="1" applyFill="1" applyBorder="1" applyAlignment="1" applyProtection="1">
      <alignment vertical="center"/>
      <protection/>
    </xf>
    <xf numFmtId="37" fontId="7" fillId="2" borderId="10" xfId="0" applyNumberFormat="1" applyFont="1" applyFill="1" applyBorder="1" applyAlignment="1" applyProtection="1">
      <alignment vertical="center"/>
      <protection/>
    </xf>
    <xf numFmtId="170" fontId="15" fillId="2" borderId="12" xfId="0" applyNumberFormat="1" applyFont="1" applyFill="1" applyBorder="1" applyAlignment="1">
      <alignment/>
    </xf>
    <xf numFmtId="0" fontId="25" fillId="2" borderId="0" xfId="0" applyFont="1" applyFill="1" applyAlignment="1" applyProtection="1">
      <alignment/>
      <protection/>
    </xf>
    <xf numFmtId="0" fontId="7" fillId="2" borderId="3" xfId="0" applyFont="1" applyFill="1" applyBorder="1" applyAlignment="1" applyProtection="1">
      <alignment/>
      <protection/>
    </xf>
    <xf numFmtId="0" fontId="15" fillId="2" borderId="4" xfId="0" applyFont="1" applyFill="1" applyBorder="1" applyAlignment="1" applyProtection="1">
      <alignment/>
      <protection/>
    </xf>
    <xf numFmtId="37" fontId="15" fillId="2" borderId="4" xfId="0" applyNumberFormat="1" applyFont="1" applyFill="1" applyBorder="1" applyAlignment="1" applyProtection="1">
      <alignment vertical="center"/>
      <protection/>
    </xf>
    <xf numFmtId="170" fontId="7" fillId="2" borderId="2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>
      <alignment/>
    </xf>
    <xf numFmtId="1" fontId="15" fillId="2" borderId="10" xfId="0" applyNumberFormat="1" applyFont="1" applyFill="1" applyBorder="1" applyAlignment="1" applyProtection="1">
      <alignment horizontal="center" vertical="center"/>
      <protection/>
    </xf>
    <xf numFmtId="41" fontId="7" fillId="2" borderId="0" xfId="19" applyFont="1" applyFill="1" applyBorder="1" applyAlignment="1" applyProtection="1">
      <alignment horizontal="right" vertical="center"/>
      <protection/>
    </xf>
    <xf numFmtId="177" fontId="7" fillId="2" borderId="0" xfId="0" applyNumberFormat="1" applyFont="1" applyFill="1" applyBorder="1" applyAlignment="1" applyProtection="1">
      <alignment horizontal="right" vertical="center"/>
      <protection/>
    </xf>
    <xf numFmtId="177" fontId="7" fillId="2" borderId="9" xfId="0" applyNumberFormat="1" applyFont="1" applyFill="1" applyBorder="1" applyAlignment="1" applyProtection="1">
      <alignment horizontal="right" vertical="center"/>
      <protection/>
    </xf>
    <xf numFmtId="0" fontId="7" fillId="2" borderId="13" xfId="0" applyFont="1" applyFill="1" applyBorder="1" applyAlignment="1" applyProtection="1">
      <alignment/>
      <protection/>
    </xf>
    <xf numFmtId="0" fontId="15" fillId="2" borderId="9" xfId="0" applyFont="1" applyFill="1" applyBorder="1" applyAlignment="1" applyProtection="1">
      <alignment/>
      <protection/>
    </xf>
    <xf numFmtId="0" fontId="7" fillId="2" borderId="9" xfId="0" applyFont="1" applyFill="1" applyBorder="1" applyAlignment="1" applyProtection="1">
      <alignment/>
      <protection/>
    </xf>
    <xf numFmtId="0" fontId="7" fillId="2" borderId="9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177" fontId="0" fillId="2" borderId="12" xfId="0" applyNumberFormat="1" applyFont="1" applyFill="1" applyBorder="1" applyAlignment="1" applyProtection="1">
      <alignment horizontal="right" vertical="center"/>
      <protection/>
    </xf>
    <xf numFmtId="177" fontId="7" fillId="2" borderId="12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 quotePrefix="1">
      <alignment horizontal="left"/>
      <protection/>
    </xf>
    <xf numFmtId="38" fontId="7" fillId="2" borderId="12" xfId="18" applyFont="1" applyFill="1" applyBorder="1" applyAlignment="1" applyProtection="1">
      <alignment horizontal="right" vertical="center"/>
      <protection/>
    </xf>
    <xf numFmtId="170" fontId="7" fillId="2" borderId="10" xfId="0" applyNumberFormat="1" applyFont="1" applyFill="1" applyBorder="1" applyAlignment="1" applyProtection="1">
      <alignment horizontal="right" vertical="center"/>
      <protection/>
    </xf>
    <xf numFmtId="0" fontId="15" fillId="2" borderId="0" xfId="0" applyFont="1" applyFill="1" applyBorder="1" applyAlignment="1" applyProtection="1" quotePrefix="1">
      <alignment horizontal="right" vertical="center"/>
      <protection/>
    </xf>
    <xf numFmtId="38" fontId="7" fillId="2" borderId="10" xfId="18" applyFont="1" applyFill="1" applyBorder="1" applyAlignment="1" applyProtection="1">
      <alignment horizontal="right" vertical="center"/>
      <protection/>
    </xf>
    <xf numFmtId="38" fontId="11" fillId="2" borderId="12" xfId="18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Alignment="1" applyProtection="1">
      <alignment vertical="center"/>
      <protection/>
    </xf>
    <xf numFmtId="0" fontId="15" fillId="2" borderId="4" xfId="0" applyFont="1" applyFill="1" applyBorder="1" applyAlignment="1" applyProtection="1">
      <alignment vertical="center"/>
      <protection/>
    </xf>
    <xf numFmtId="0" fontId="15" fillId="2" borderId="4" xfId="0" applyFont="1" applyFill="1" applyBorder="1" applyAlignment="1" applyProtection="1" quotePrefix="1">
      <alignment horizontal="right" vertical="center"/>
      <protection/>
    </xf>
    <xf numFmtId="170" fontId="7" fillId="2" borderId="0" xfId="0" applyNumberFormat="1" applyFont="1" applyFill="1" applyAlignment="1" applyProtection="1">
      <alignment horizontal="right" vertical="center"/>
      <protection/>
    </xf>
    <xf numFmtId="38" fontId="15" fillId="2" borderId="10" xfId="18" applyFont="1" applyFill="1" applyBorder="1" applyAlignment="1" applyProtection="1">
      <alignment horizontal="right" vertical="center"/>
      <protection/>
    </xf>
    <xf numFmtId="0" fontId="21" fillId="2" borderId="0" xfId="0" applyFont="1" applyFill="1" applyAlignment="1">
      <alignment/>
    </xf>
    <xf numFmtId="173" fontId="0" fillId="2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73" fontId="0" fillId="2" borderId="0" xfId="0" applyNumberFormat="1" applyFont="1" applyFill="1" applyAlignment="1" applyProtection="1">
      <alignment horizontal="right"/>
      <protection/>
    </xf>
    <xf numFmtId="173" fontId="0" fillId="2" borderId="0" xfId="0" applyNumberFormat="1" applyFont="1" applyFill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38" fontId="0" fillId="2" borderId="11" xfId="18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38" fontId="0" fillId="2" borderId="12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19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19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170" fontId="1" fillId="2" borderId="10" xfId="0" applyNumberFormat="1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38" fontId="1" fillId="2" borderId="12" xfId="18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 quotePrefix="1">
      <alignment horizontal="left"/>
      <protection/>
    </xf>
    <xf numFmtId="38" fontId="1" fillId="2" borderId="11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180" fontId="0" fillId="2" borderId="0" xfId="0" applyNumberFormat="1" applyFont="1" applyFill="1" applyAlignment="1" applyProtection="1">
      <alignment/>
      <protection/>
    </xf>
    <xf numFmtId="38" fontId="0" fillId="2" borderId="1" xfId="18" applyFont="1" applyFill="1" applyBorder="1" applyAlignment="1" applyProtection="1">
      <alignment horizontal="right"/>
      <protection/>
    </xf>
    <xf numFmtId="38" fontId="0" fillId="2" borderId="14" xfId="18" applyFont="1" applyFill="1" applyBorder="1" applyAlignment="1" applyProtection="1">
      <alignment horizontal="right"/>
      <protection/>
    </xf>
    <xf numFmtId="38" fontId="1" fillId="2" borderId="14" xfId="18" applyFont="1" applyFill="1" applyBorder="1" applyAlignment="1" applyProtection="1">
      <alignment horizontal="right"/>
      <protection/>
    </xf>
    <xf numFmtId="38" fontId="1" fillId="2" borderId="6" xfId="18" applyFont="1" applyFill="1" applyBorder="1" applyAlignment="1" applyProtection="1">
      <alignment horizontal="right"/>
      <protection/>
    </xf>
    <xf numFmtId="38" fontId="1" fillId="2" borderId="11" xfId="18" applyFont="1" applyFill="1" applyBorder="1" applyAlignment="1" applyProtection="1">
      <alignment horizontal="right"/>
      <protection/>
    </xf>
    <xf numFmtId="170" fontId="7" fillId="2" borderId="13" xfId="0" applyNumberFormat="1" applyFont="1" applyFill="1" applyBorder="1" applyAlignment="1">
      <alignment/>
    </xf>
    <xf numFmtId="0" fontId="1" fillId="2" borderId="0" xfId="0" applyFont="1" applyFill="1" applyAlignment="1" applyProtection="1" quotePrefix="1">
      <alignment horizontal="left"/>
      <protection/>
    </xf>
    <xf numFmtId="170" fontId="7" fillId="2" borderId="7" xfId="0" applyNumberFormat="1" applyFont="1" applyFill="1" applyBorder="1" applyAlignment="1">
      <alignment/>
    </xf>
    <xf numFmtId="170" fontId="7" fillId="2" borderId="0" xfId="0" applyNumberFormat="1" applyFont="1" applyFill="1" applyBorder="1" applyAlignment="1">
      <alignment/>
    </xf>
    <xf numFmtId="170" fontId="6" fillId="0" borderId="0" xfId="20" applyNumberFormat="1" applyFont="1" applyFill="1">
      <alignment/>
      <protection/>
    </xf>
    <xf numFmtId="170" fontId="6" fillId="0" borderId="0" xfId="20" applyNumberFormat="1" applyFont="1">
      <alignment/>
      <protection/>
    </xf>
    <xf numFmtId="170" fontId="0" fillId="0" borderId="0" xfId="20" applyNumberFormat="1" applyFill="1" applyAlignment="1">
      <alignment wrapText="1"/>
      <protection/>
    </xf>
    <xf numFmtId="170" fontId="0" fillId="0" borderId="0" xfId="20" applyNumberFormat="1" applyFill="1">
      <alignment/>
      <protection/>
    </xf>
    <xf numFmtId="184" fontId="2" fillId="0" borderId="0" xfId="20" applyNumberFormat="1" applyFont="1" applyFill="1">
      <alignment/>
      <protection/>
    </xf>
    <xf numFmtId="170" fontId="2" fillId="0" borderId="0" xfId="20" applyNumberFormat="1" applyFont="1" applyFill="1">
      <alignment/>
      <protection/>
    </xf>
    <xf numFmtId="170" fontId="4" fillId="0" borderId="4" xfId="20" applyNumberFormat="1" applyFont="1" applyFill="1" applyBorder="1" applyAlignment="1" applyProtection="1">
      <alignment horizontal="left" vertical="center"/>
      <protection/>
    </xf>
    <xf numFmtId="184" fontId="26" fillId="0" borderId="0" xfId="20" applyNumberFormat="1" applyFont="1" applyFill="1">
      <alignment/>
      <protection/>
    </xf>
    <xf numFmtId="170" fontId="26" fillId="0" borderId="0" xfId="20" applyNumberFormat="1" applyFont="1" applyFill="1">
      <alignment/>
      <protection/>
    </xf>
    <xf numFmtId="170" fontId="1" fillId="0" borderId="7" xfId="20" applyNumberFormat="1" applyFont="1" applyFill="1" applyBorder="1" applyAlignment="1" applyProtection="1">
      <alignment horizontal="left" vertical="center"/>
      <protection/>
    </xf>
    <xf numFmtId="184" fontId="0" fillId="0" borderId="7" xfId="20" applyNumberFormat="1" applyFont="1" applyFill="1" applyBorder="1" applyAlignment="1">
      <alignment horizontal="center" wrapText="1"/>
      <protection/>
    </xf>
    <xf numFmtId="170" fontId="6" fillId="0" borderId="7" xfId="20" applyNumberFormat="1" applyFont="1" applyFill="1" applyBorder="1">
      <alignment/>
      <protection/>
    </xf>
    <xf numFmtId="170" fontId="0" fillId="0" borderId="4" xfId="20" applyNumberFormat="1" applyFont="1" applyFill="1" applyBorder="1" applyAlignment="1" applyProtection="1">
      <alignment horizontal="left" vertical="center"/>
      <protection/>
    </xf>
    <xf numFmtId="184" fontId="0" fillId="0" borderId="4" xfId="20" applyNumberFormat="1" applyFont="1" applyFill="1" applyBorder="1" applyAlignment="1" quotePrefix="1">
      <alignment horizontal="right" wrapText="1"/>
      <protection/>
    </xf>
    <xf numFmtId="170" fontId="0" fillId="0" borderId="4" xfId="20" applyNumberFormat="1" applyFont="1" applyFill="1" applyBorder="1" applyAlignment="1">
      <alignment horizontal="right" wrapText="1"/>
      <protection/>
    </xf>
    <xf numFmtId="170" fontId="0" fillId="0" borderId="0" xfId="20" applyNumberFormat="1" applyFont="1" applyFill="1">
      <alignment/>
      <protection/>
    </xf>
    <xf numFmtId="170" fontId="1" fillId="0" borderId="0" xfId="20" applyNumberFormat="1" applyFont="1" applyFill="1" applyBorder="1" applyAlignment="1" applyProtection="1">
      <alignment horizontal="left" vertical="center"/>
      <protection/>
    </xf>
    <xf numFmtId="170" fontId="0" fillId="0" borderId="0" xfId="20" applyNumberFormat="1" applyFont="1" applyFill="1" applyAlignment="1" applyProtection="1">
      <alignment horizontal="left" vertical="center" wrapText="1"/>
      <protection/>
    </xf>
    <xf numFmtId="170" fontId="1" fillId="0" borderId="9" xfId="20" applyNumberFormat="1" applyFont="1" applyFill="1" applyBorder="1" applyAlignment="1" applyProtection="1">
      <alignment horizontal="left" vertical="center"/>
      <protection/>
    </xf>
    <xf numFmtId="170" fontId="1" fillId="0" borderId="9" xfId="20" applyNumberFormat="1" applyFont="1" applyFill="1" applyBorder="1">
      <alignment/>
      <protection/>
    </xf>
    <xf numFmtId="170" fontId="1" fillId="0" borderId="0" xfId="20" applyNumberFormat="1" applyFont="1" applyFill="1" applyBorder="1">
      <alignment/>
      <protection/>
    </xf>
    <xf numFmtId="170" fontId="0" fillId="0" borderId="0" xfId="20" applyNumberFormat="1" applyFont="1" applyFill="1" applyBorder="1" applyProtection="1">
      <alignment/>
      <protection/>
    </xf>
    <xf numFmtId="170" fontId="0" fillId="0" borderId="0" xfId="20" applyNumberFormat="1" applyFont="1" applyFill="1" applyBorder="1">
      <alignment/>
      <protection/>
    </xf>
    <xf numFmtId="170" fontId="0" fillId="0" borderId="0" xfId="20" applyNumberFormat="1" applyFont="1" applyFill="1" applyBorder="1" applyAlignment="1" applyProtection="1">
      <alignment horizontal="left"/>
      <protection/>
    </xf>
    <xf numFmtId="170" fontId="1" fillId="0" borderId="13" xfId="20" applyNumberFormat="1" applyFont="1" applyFill="1" applyBorder="1" applyProtection="1">
      <alignment/>
      <protection/>
    </xf>
    <xf numFmtId="170" fontId="1" fillId="0" borderId="15" xfId="20" applyNumberFormat="1" applyFont="1" applyFill="1" applyBorder="1">
      <alignment/>
      <protection/>
    </xf>
    <xf numFmtId="170" fontId="1" fillId="0" borderId="0" xfId="20" applyNumberFormat="1" applyFont="1" applyFill="1" applyProtection="1">
      <alignment/>
      <protection/>
    </xf>
    <xf numFmtId="170" fontId="1" fillId="0" borderId="0" xfId="20" applyNumberFormat="1" applyFont="1" applyFill="1">
      <alignment/>
      <protection/>
    </xf>
    <xf numFmtId="170" fontId="0" fillId="0" borderId="0" xfId="20" applyNumberFormat="1" applyFont="1" applyFill="1" applyProtection="1">
      <alignment/>
      <protection/>
    </xf>
    <xf numFmtId="170" fontId="0" fillId="0" borderId="0" xfId="20" applyNumberFormat="1" applyFont="1" applyFill="1" applyAlignment="1" applyProtection="1">
      <alignment horizontal="left"/>
      <protection/>
    </xf>
    <xf numFmtId="170" fontId="1" fillId="0" borderId="13" xfId="20" applyNumberFormat="1" applyFont="1" applyFill="1" applyBorder="1">
      <alignment/>
      <protection/>
    </xf>
    <xf numFmtId="170" fontId="1" fillId="0" borderId="16" xfId="20" applyNumberFormat="1" applyFont="1" applyFill="1" applyBorder="1">
      <alignment/>
      <protection/>
    </xf>
    <xf numFmtId="170" fontId="0" fillId="3" borderId="0" xfId="20" applyNumberFormat="1" applyFont="1" applyFill="1">
      <alignment/>
      <protection/>
    </xf>
    <xf numFmtId="170" fontId="1" fillId="0" borderId="4" xfId="20" applyNumberFormat="1" applyFont="1" applyFill="1" applyBorder="1" applyAlignment="1" applyProtection="1">
      <alignment horizontal="left" vertical="center"/>
      <protection/>
    </xf>
    <xf numFmtId="184" fontId="6" fillId="0" borderId="4" xfId="20" applyNumberFormat="1" applyFont="1" applyFill="1" applyBorder="1">
      <alignment/>
      <protection/>
    </xf>
    <xf numFmtId="170" fontId="6" fillId="0" borderId="4" xfId="20" applyNumberFormat="1" applyFont="1" applyFill="1" applyBorder="1">
      <alignment/>
      <protection/>
    </xf>
    <xf numFmtId="170" fontId="0" fillId="0" borderId="0" xfId="20" applyNumberFormat="1" applyFont="1" applyFill="1" applyAlignment="1">
      <alignment wrapText="1"/>
      <protection/>
    </xf>
    <xf numFmtId="170" fontId="0" fillId="0" borderId="0" xfId="20" applyNumberFormat="1" applyFont="1" applyFill="1" applyBorder="1" applyAlignment="1" applyProtection="1" quotePrefix="1">
      <alignment horizontal="left" vertical="center"/>
      <protection/>
    </xf>
    <xf numFmtId="184" fontId="0" fillId="0" borderId="0" xfId="20" applyNumberFormat="1" applyFont="1" applyFill="1" applyBorder="1" applyAlignment="1">
      <alignment horizontal="right" wrapText="1"/>
      <protection/>
    </xf>
    <xf numFmtId="170" fontId="0" fillId="0" borderId="0" xfId="20" applyNumberFormat="1" applyFont="1" applyFill="1" applyBorder="1" applyAlignment="1">
      <alignment horizontal="right" wrapText="1"/>
      <protection/>
    </xf>
    <xf numFmtId="184" fontId="1" fillId="0" borderId="0" xfId="20" applyNumberFormat="1" applyFont="1" applyFill="1" applyBorder="1" applyAlignment="1">
      <alignment horizontal="right" wrapText="1"/>
      <protection/>
    </xf>
    <xf numFmtId="170" fontId="1" fillId="0" borderId="0" xfId="20" applyNumberFormat="1" applyFont="1" applyFill="1" applyBorder="1" applyAlignment="1">
      <alignment horizontal="right" wrapText="1"/>
      <protection/>
    </xf>
    <xf numFmtId="170" fontId="0" fillId="0" borderId="0" xfId="20" applyNumberFormat="1" applyFont="1" applyFill="1" applyAlignment="1" applyProtection="1">
      <alignment vertical="center"/>
      <protection/>
    </xf>
    <xf numFmtId="170" fontId="1" fillId="0" borderId="9" xfId="20" applyNumberFormat="1" applyFont="1" applyFill="1" applyBorder="1" applyAlignment="1" applyProtection="1">
      <alignment vertical="center"/>
      <protection/>
    </xf>
    <xf numFmtId="170" fontId="0" fillId="0" borderId="0" xfId="20" applyNumberFormat="1" applyFont="1" applyFill="1" applyAlignment="1" applyProtection="1">
      <alignment horizontal="left" vertical="center"/>
      <protection/>
    </xf>
    <xf numFmtId="184" fontId="0" fillId="0" borderId="0" xfId="20" applyNumberFormat="1" applyFont="1" applyFill="1">
      <alignment/>
      <protection/>
    </xf>
    <xf numFmtId="170" fontId="1" fillId="0" borderId="4" xfId="20" applyNumberFormat="1" applyFont="1" applyFill="1" applyBorder="1" applyAlignment="1">
      <alignment horizontal="left" vertical="center"/>
      <protection/>
    </xf>
    <xf numFmtId="184" fontId="6" fillId="0" borderId="0" xfId="20" applyNumberFormat="1" applyFont="1" applyFill="1">
      <alignment/>
      <protection/>
    </xf>
    <xf numFmtId="170" fontId="0" fillId="0" borderId="0" xfId="20" applyNumberFormat="1" applyFont="1">
      <alignment/>
      <protection/>
    </xf>
    <xf numFmtId="170" fontId="1" fillId="0" borderId="0" xfId="20" applyNumberFormat="1" applyFont="1" applyFill="1" applyBorder="1" applyAlignment="1">
      <alignment horizontal="left" vertical="center"/>
      <protection/>
    </xf>
    <xf numFmtId="170" fontId="1" fillId="0" borderId="0" xfId="20" applyNumberFormat="1" applyFont="1" applyFill="1" applyAlignment="1" applyProtection="1">
      <alignment horizontal="left"/>
      <protection/>
    </xf>
    <xf numFmtId="170" fontId="1" fillId="0" borderId="16" xfId="20" applyNumberFormat="1" applyFont="1" applyBorder="1">
      <alignment/>
      <protection/>
    </xf>
    <xf numFmtId="170" fontId="1" fillId="0" borderId="16" xfId="20" applyNumberFormat="1" applyFont="1" applyFill="1" applyBorder="1" applyAlignment="1">
      <alignment wrapText="1"/>
      <protection/>
    </xf>
    <xf numFmtId="170" fontId="1" fillId="0" borderId="0" xfId="20" applyNumberFormat="1" applyFont="1" applyFill="1" applyBorder="1" applyAlignment="1">
      <alignment wrapText="1"/>
      <protection/>
    </xf>
    <xf numFmtId="170" fontId="1" fillId="0" borderId="0" xfId="20" applyNumberFormat="1" applyFont="1" applyFill="1" applyAlignment="1" applyProtection="1">
      <alignment horizontal="left" wrapText="1"/>
      <protection/>
    </xf>
    <xf numFmtId="170" fontId="1" fillId="0" borderId="16" xfId="20" applyNumberFormat="1" applyFont="1" applyFill="1" applyBorder="1" applyAlignment="1" applyProtection="1">
      <alignment horizontal="left"/>
      <protection/>
    </xf>
    <xf numFmtId="170" fontId="1" fillId="0" borderId="0" xfId="20" applyNumberFormat="1" applyFont="1" applyFill="1" applyBorder="1" applyAlignment="1" applyProtection="1">
      <alignment horizontal="left"/>
      <protection/>
    </xf>
    <xf numFmtId="182" fontId="1" fillId="0" borderId="0" xfId="20" applyNumberFormat="1" applyFont="1" applyFill="1" applyBorder="1">
      <alignment/>
      <protection/>
    </xf>
    <xf numFmtId="184" fontId="1" fillId="0" borderId="9" xfId="20" applyNumberFormat="1" applyFont="1" applyFill="1" applyBorder="1" applyAlignment="1">
      <alignment horizontal="right" wrapText="1"/>
      <protection/>
    </xf>
    <xf numFmtId="170" fontId="1" fillId="0" borderId="9" xfId="20" applyNumberFormat="1" applyFont="1" applyFill="1" applyBorder="1" applyAlignment="1">
      <alignment horizontal="right" wrapText="1"/>
      <protection/>
    </xf>
    <xf numFmtId="170" fontId="19" fillId="0" borderId="0" xfId="20" applyNumberFormat="1" applyFont="1" applyFill="1" applyAlignment="1" applyProtection="1">
      <alignment vertical="center"/>
      <protection/>
    </xf>
    <xf numFmtId="170" fontId="19" fillId="0" borderId="0" xfId="20" applyNumberFormat="1" applyFont="1" applyFill="1">
      <alignment/>
      <protection/>
    </xf>
    <xf numFmtId="170" fontId="19" fillId="0" borderId="0" xfId="20" applyNumberFormat="1" applyFont="1" applyFill="1" applyAlignment="1" applyProtection="1">
      <alignment horizontal="right" vertical="center"/>
      <protection/>
    </xf>
    <xf numFmtId="170" fontId="19" fillId="0" borderId="0" xfId="20" applyNumberFormat="1" applyFont="1" applyFill="1" applyAlignment="1">
      <alignment horizontal="left"/>
      <protection/>
    </xf>
    <xf numFmtId="170" fontId="0" fillId="0" borderId="0" xfId="20" applyNumberFormat="1" applyFont="1" applyFill="1" applyBorder="1" applyAlignment="1">
      <alignment horizontal="right"/>
      <protection/>
    </xf>
    <xf numFmtId="182" fontId="1" fillId="0" borderId="0" xfId="20" applyNumberFormat="1" applyFont="1" applyFill="1" applyAlignment="1" quotePrefix="1">
      <alignment horizontal="right"/>
      <protection/>
    </xf>
    <xf numFmtId="182" fontId="1" fillId="0" borderId="0" xfId="20" applyNumberFormat="1" applyFont="1" applyFill="1">
      <alignment/>
      <protection/>
    </xf>
    <xf numFmtId="182" fontId="0" fillId="0" borderId="0" xfId="20" applyNumberFormat="1" applyFont="1">
      <alignment/>
      <protection/>
    </xf>
    <xf numFmtId="0" fontId="21" fillId="2" borderId="0" xfId="0" applyNumberFormat="1" applyFont="1" applyFill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84" fontId="0" fillId="0" borderId="9" xfId="20" applyNumberFormat="1" applyFont="1" applyFill="1" applyBorder="1" applyAlignment="1">
      <alignment horizontal="left" wrapText="1"/>
      <protection/>
    </xf>
    <xf numFmtId="184" fontId="0" fillId="0" borderId="9" xfId="20" applyNumberFormat="1" applyFont="1" applyFill="1" applyBorder="1" applyAlignment="1" quotePrefix="1">
      <alignment horizontal="right" wrapText="1"/>
      <protection/>
    </xf>
    <xf numFmtId="170" fontId="0" fillId="0" borderId="9" xfId="20" applyNumberFormat="1" applyFont="1" applyFill="1" applyBorder="1" applyAlignment="1">
      <alignment horizontal="right" wrapText="1"/>
      <protection/>
    </xf>
    <xf numFmtId="170" fontId="0" fillId="0" borderId="0" xfId="0" applyNumberFormat="1" applyAlignment="1">
      <alignment/>
    </xf>
    <xf numFmtId="0" fontId="1" fillId="0" borderId="17" xfId="0" applyFont="1" applyBorder="1" applyAlignment="1">
      <alignment/>
    </xf>
    <xf numFmtId="170" fontId="1" fillId="0" borderId="17" xfId="20" applyNumberFormat="1" applyFont="1" applyFill="1" applyBorder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" xfId="18"/>
    <cellStyle name="Comma [0]" xfId="19"/>
    <cellStyle name="Normale_Ricostruzione File Consolidato IAS_31.12.04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86" t="s">
        <v>256</v>
      </c>
      <c r="B1" s="386"/>
      <c r="C1" s="386"/>
      <c r="D1" s="386"/>
      <c r="E1" s="386"/>
      <c r="F1" s="386"/>
      <c r="G1" s="386"/>
      <c r="H1" s="386"/>
      <c r="I1" s="386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6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printOptions/>
  <pageMargins left="0.36" right="0.22" top="0.5" bottom="0.42" header="0.3" footer="0.25"/>
  <pageSetup fitToHeight="0" fitToWidth="1" horizontalDpi="600" verticalDpi="600" orientation="portrait" paperSize="9" scale="77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7">
      <selection activeCell="F12" sqref="F12"/>
    </sheetView>
  </sheetViews>
  <sheetFormatPr defaultColWidth="9.14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87" t="s">
        <v>138</v>
      </c>
      <c r="B4" s="388"/>
      <c r="C4" s="388"/>
      <c r="D4" s="388"/>
      <c r="E4" s="388"/>
      <c r="F4" s="388"/>
      <c r="G4" s="389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87" t="s">
        <v>138</v>
      </c>
      <c r="B37" s="388"/>
      <c r="C37" s="388"/>
      <c r="D37" s="388"/>
      <c r="E37" s="388"/>
      <c r="F37" s="388"/>
      <c r="G37" s="389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workbookViewId="0" topLeftCell="A1">
      <selection activeCell="A25" sqref="A25"/>
    </sheetView>
  </sheetViews>
  <sheetFormatPr defaultColWidth="9.140625" defaultRowHeight="12.75"/>
  <cols>
    <col min="1" max="1" width="36.7109375" style="333" customWidth="1"/>
    <col min="2" max="3" width="17.8515625" style="363" customWidth="1"/>
    <col min="4" max="4" width="12.00390625" style="333" customWidth="1"/>
    <col min="5" max="16384" width="9.140625" style="333" customWidth="1"/>
  </cols>
  <sheetData>
    <row r="1" spans="1:4" s="318" customFormat="1" ht="12.75">
      <c r="A1" s="351" t="s">
        <v>261</v>
      </c>
      <c r="B1" s="352"/>
      <c r="C1" s="352"/>
      <c r="D1" s="353"/>
    </row>
    <row r="2" spans="1:4" s="318" customFormat="1" ht="12.75">
      <c r="A2" s="327"/>
      <c r="B2" s="328" t="s">
        <v>320</v>
      </c>
      <c r="C2" s="328" t="s">
        <v>320</v>
      </c>
      <c r="D2" s="329"/>
    </row>
    <row r="3" spans="1:5" ht="15.75" customHeight="1">
      <c r="A3" s="330" t="s">
        <v>351</v>
      </c>
      <c r="B3" s="331" t="s">
        <v>349</v>
      </c>
      <c r="C3" s="331" t="s">
        <v>347</v>
      </c>
      <c r="D3" s="332" t="s">
        <v>287</v>
      </c>
      <c r="E3" s="354"/>
    </row>
    <row r="4" spans="1:5" ht="9.75" customHeight="1">
      <c r="A4" s="355"/>
      <c r="B4" s="356"/>
      <c r="C4" s="356"/>
      <c r="D4" s="357"/>
      <c r="E4" s="354"/>
    </row>
    <row r="5" spans="1:5" ht="12.75">
      <c r="A5" s="334" t="s">
        <v>20</v>
      </c>
      <c r="B5" s="358"/>
      <c r="C5" s="358"/>
      <c r="D5" s="359"/>
      <c r="E5" s="354"/>
    </row>
    <row r="6" spans="1:5" ht="12.75">
      <c r="A6" s="334"/>
      <c r="B6" s="358"/>
      <c r="C6" s="358"/>
      <c r="D6" s="359"/>
      <c r="E6" s="354"/>
    </row>
    <row r="7" spans="1:5" ht="12.75">
      <c r="A7" s="334" t="s">
        <v>303</v>
      </c>
      <c r="B7" s="358"/>
      <c r="C7" s="358"/>
      <c r="D7" s="359"/>
      <c r="E7" s="354"/>
    </row>
    <row r="8" spans="1:4" ht="12.75">
      <c r="A8" s="360" t="s">
        <v>262</v>
      </c>
      <c r="B8" s="333">
        <v>634358</v>
      </c>
      <c r="C8" s="333">
        <f>630432-116</f>
        <v>630316</v>
      </c>
      <c r="D8" s="333">
        <f aca="true" t="shared" si="0" ref="D8:D19">+B8-C8</f>
        <v>4042</v>
      </c>
    </row>
    <row r="9" spans="1:4" ht="12.75">
      <c r="A9" s="360" t="s">
        <v>299</v>
      </c>
      <c r="B9" s="333">
        <v>252846</v>
      </c>
      <c r="C9" s="333">
        <f>256850+116</f>
        <v>256966</v>
      </c>
      <c r="D9" s="333">
        <f t="shared" si="0"/>
        <v>-4120</v>
      </c>
    </row>
    <row r="10" spans="1:4" ht="12.75">
      <c r="A10" s="360" t="s">
        <v>263</v>
      </c>
      <c r="B10" s="333"/>
      <c r="C10" s="333"/>
      <c r="D10" s="333">
        <f t="shared" si="0"/>
        <v>0</v>
      </c>
    </row>
    <row r="11" spans="1:4" ht="12.75">
      <c r="A11" s="360" t="s">
        <v>264</v>
      </c>
      <c r="B11" s="333">
        <v>734</v>
      </c>
      <c r="C11" s="333">
        <v>754</v>
      </c>
      <c r="D11" s="333">
        <f t="shared" si="0"/>
        <v>-20</v>
      </c>
    </row>
    <row r="12" spans="1:4" ht="12.75">
      <c r="A12" s="360" t="s">
        <v>266</v>
      </c>
      <c r="B12" s="333">
        <v>235</v>
      </c>
      <c r="C12" s="333">
        <v>240</v>
      </c>
      <c r="D12" s="333">
        <f t="shared" si="0"/>
        <v>-5</v>
      </c>
    </row>
    <row r="13" spans="1:4" ht="12.75">
      <c r="A13" s="380" t="s">
        <v>344</v>
      </c>
      <c r="B13" s="381">
        <v>58</v>
      </c>
      <c r="C13" s="381">
        <v>63</v>
      </c>
      <c r="D13" s="381">
        <f t="shared" si="0"/>
        <v>-5</v>
      </c>
    </row>
    <row r="14" spans="1:4" ht="12.75">
      <c r="A14" s="360" t="s">
        <v>300</v>
      </c>
      <c r="B14" s="333">
        <v>7291</v>
      </c>
      <c r="C14" s="333">
        <v>7716</v>
      </c>
      <c r="D14" s="333">
        <f t="shared" si="0"/>
        <v>-425</v>
      </c>
    </row>
    <row r="15" spans="1:4" ht="12.75">
      <c r="A15" s="360" t="s">
        <v>301</v>
      </c>
      <c r="B15" s="333">
        <v>47051</v>
      </c>
      <c r="C15" s="333">
        <v>46742</v>
      </c>
      <c r="D15" s="333">
        <f t="shared" si="0"/>
        <v>309</v>
      </c>
    </row>
    <row r="16" spans="1:3" ht="12.75">
      <c r="A16" s="360" t="s">
        <v>352</v>
      </c>
      <c r="B16" s="333"/>
      <c r="C16" s="333"/>
    </row>
    <row r="17" spans="1:4" ht="12.75">
      <c r="A17" s="360" t="s">
        <v>353</v>
      </c>
      <c r="B17" s="333">
        <v>6605</v>
      </c>
      <c r="C17" s="333">
        <v>6576</v>
      </c>
      <c r="D17" s="333">
        <f t="shared" si="0"/>
        <v>29</v>
      </c>
    </row>
    <row r="18" spans="1:4" ht="12.75">
      <c r="A18" s="380" t="s">
        <v>344</v>
      </c>
      <c r="B18" s="381">
        <f>408+440</f>
        <v>848</v>
      </c>
      <c r="C18" s="381">
        <f>363+440</f>
        <v>803</v>
      </c>
      <c r="D18" s="381">
        <f t="shared" si="0"/>
        <v>45</v>
      </c>
    </row>
    <row r="19" spans="1:4" ht="12.75">
      <c r="A19" s="361" t="s">
        <v>265</v>
      </c>
      <c r="B19" s="361">
        <f>SUM(B8:B17)-B13</f>
        <v>949120</v>
      </c>
      <c r="C19" s="361">
        <f>SUM(C8:C17)-C13</f>
        <v>949310</v>
      </c>
      <c r="D19" s="361">
        <f t="shared" si="0"/>
        <v>-190</v>
      </c>
    </row>
    <row r="20" spans="2:3" ht="11.25" customHeight="1">
      <c r="B20" s="333"/>
      <c r="C20" s="333"/>
    </row>
    <row r="21" spans="1:4" ht="12.75">
      <c r="A21" s="361" t="s">
        <v>302</v>
      </c>
      <c r="B21" s="337"/>
      <c r="C21" s="337"/>
      <c r="D21" s="337">
        <f>+B21-C21</f>
        <v>0</v>
      </c>
    </row>
    <row r="22" spans="2:3" ht="9.75" customHeight="1">
      <c r="B22" s="333"/>
      <c r="C22" s="333"/>
    </row>
    <row r="23" spans="1:3" ht="13.5" customHeight="1">
      <c r="A23" s="334" t="s">
        <v>304</v>
      </c>
      <c r="B23" s="333"/>
      <c r="C23" s="333"/>
    </row>
    <row r="24" spans="1:4" ht="12.75">
      <c r="A24" s="360" t="s">
        <v>354</v>
      </c>
      <c r="B24" s="333">
        <f>202457+1106</f>
        <v>203563</v>
      </c>
      <c r="C24" s="333">
        <f>136081+1106</f>
        <v>137187</v>
      </c>
      <c r="D24" s="333">
        <f aca="true" t="shared" si="1" ref="D24:D33">+B24-C24</f>
        <v>66376</v>
      </c>
    </row>
    <row r="25" spans="1:4" ht="12.75">
      <c r="A25" s="380" t="s">
        <v>344</v>
      </c>
      <c r="B25" s="381">
        <v>1106</v>
      </c>
      <c r="C25" s="381">
        <f>32+1074</f>
        <v>1106</v>
      </c>
      <c r="D25" s="381">
        <f t="shared" si="1"/>
        <v>0</v>
      </c>
    </row>
    <row r="26" spans="1:4" ht="12.75">
      <c r="A26" s="360" t="s">
        <v>353</v>
      </c>
      <c r="B26" s="333">
        <f>156+20790+913+4812-1106</f>
        <v>25565</v>
      </c>
      <c r="C26" s="333">
        <f>29838+3579</f>
        <v>33417</v>
      </c>
      <c r="D26" s="333">
        <f t="shared" si="1"/>
        <v>-7852</v>
      </c>
    </row>
    <row r="27" spans="1:4" ht="12.75">
      <c r="A27" s="380" t="s">
        <v>344</v>
      </c>
      <c r="B27" s="381">
        <f>4968-1106</f>
        <v>3862</v>
      </c>
      <c r="C27" s="381">
        <f>5125-440-32-1074</f>
        <v>3579</v>
      </c>
      <c r="D27" s="381">
        <f t="shared" si="1"/>
        <v>283</v>
      </c>
    </row>
    <row r="28" spans="1:4" ht="12.75">
      <c r="A28" s="360" t="s">
        <v>288</v>
      </c>
      <c r="B28" s="333">
        <v>48716</v>
      </c>
      <c r="C28" s="333">
        <v>35383</v>
      </c>
      <c r="D28" s="333">
        <f t="shared" si="1"/>
        <v>13333</v>
      </c>
    </row>
    <row r="29" spans="1:4" ht="12.75">
      <c r="A29" s="360" t="s">
        <v>60</v>
      </c>
      <c r="B29" s="333">
        <v>278250</v>
      </c>
      <c r="C29" s="333">
        <v>233306</v>
      </c>
      <c r="D29" s="333">
        <f t="shared" si="1"/>
        <v>44944</v>
      </c>
    </row>
    <row r="30" spans="1:4" ht="15.75" customHeight="1">
      <c r="A30" s="360" t="s">
        <v>266</v>
      </c>
      <c r="B30" s="333">
        <v>3138</v>
      </c>
      <c r="C30" s="333">
        <v>11866</v>
      </c>
      <c r="D30" s="333">
        <f t="shared" si="1"/>
        <v>-8728</v>
      </c>
    </row>
    <row r="31" spans="1:4" ht="15.75" customHeight="1">
      <c r="A31" s="380" t="s">
        <v>344</v>
      </c>
      <c r="B31" s="381">
        <v>35</v>
      </c>
      <c r="C31" s="381">
        <v>30</v>
      </c>
      <c r="D31" s="381">
        <f t="shared" si="1"/>
        <v>5</v>
      </c>
    </row>
    <row r="32" spans="1:4" ht="12.75">
      <c r="A32" s="362" t="s">
        <v>267</v>
      </c>
      <c r="B32" s="333">
        <v>66911</v>
      </c>
      <c r="C32" s="333">
        <v>68857</v>
      </c>
      <c r="D32" s="333">
        <f t="shared" si="1"/>
        <v>-1946</v>
      </c>
    </row>
    <row r="33" spans="1:4" ht="12.75">
      <c r="A33" s="337" t="s">
        <v>268</v>
      </c>
      <c r="B33" s="337">
        <f>SUM(B24:B32)-B25-B31-B27</f>
        <v>626143</v>
      </c>
      <c r="C33" s="337">
        <f>SUM(C24:C32)-C25-C31-C27</f>
        <v>520016</v>
      </c>
      <c r="D33" s="337">
        <f t="shared" si="1"/>
        <v>106127</v>
      </c>
    </row>
    <row r="34" spans="2:3" ht="10.5" customHeight="1">
      <c r="B34" s="333"/>
      <c r="C34" s="333"/>
    </row>
    <row r="35" spans="1:4" ht="13.5" thickBot="1">
      <c r="A35" s="349" t="s">
        <v>324</v>
      </c>
      <c r="B35" s="349">
        <f>+B33+B19</f>
        <v>1575263</v>
      </c>
      <c r="C35" s="349">
        <f>+C33+C19</f>
        <v>1469326</v>
      </c>
      <c r="D35" s="349">
        <f>+B35-C35</f>
        <v>105937</v>
      </c>
    </row>
    <row r="36" spans="2:3" ht="8.25" customHeight="1" thickTop="1">
      <c r="B36" s="333"/>
      <c r="C36" s="333"/>
    </row>
    <row r="37" spans="2:3" ht="12.75">
      <c r="B37" s="333"/>
      <c r="C37" s="333"/>
    </row>
    <row r="38" spans="1:4" ht="12.75">
      <c r="A38" s="350" t="s">
        <v>321</v>
      </c>
      <c r="B38" s="350">
        <f>+B35-'SP PAS IAS '!B33</f>
        <v>0</v>
      </c>
      <c r="C38" s="350">
        <f>+C35-'SP PAS IAS '!C33</f>
        <v>0</v>
      </c>
      <c r="D38" s="350">
        <f>+D35-'SP PAS IAS '!D33</f>
        <v>0</v>
      </c>
    </row>
    <row r="39" spans="2:3" ht="12.75">
      <c r="B39" s="333"/>
      <c r="C39" s="333"/>
    </row>
    <row r="40" spans="2:3" ht="12.75">
      <c r="B40" s="333"/>
      <c r="C40" s="333"/>
    </row>
    <row r="41" spans="2:3" ht="12.75">
      <c r="B41" s="333"/>
      <c r="C41" s="333"/>
    </row>
    <row r="42" spans="2:3" ht="12.75">
      <c r="B42" s="333"/>
      <c r="C42" s="333"/>
    </row>
    <row r="43" spans="2:3" ht="12.75">
      <c r="B43" s="333"/>
      <c r="C43" s="333"/>
    </row>
    <row r="44" spans="2:3" ht="12.75">
      <c r="B44" s="333"/>
      <c r="C44" s="333"/>
    </row>
    <row r="45" spans="2:3" ht="12.75">
      <c r="B45" s="333"/>
      <c r="C45" s="333"/>
    </row>
    <row r="46" spans="2:3" ht="12.75">
      <c r="B46" s="333"/>
      <c r="C46" s="333"/>
    </row>
    <row r="47" spans="2:3" ht="12.75">
      <c r="B47" s="333"/>
      <c r="C47" s="333"/>
    </row>
    <row r="48" spans="2:3" ht="12.75">
      <c r="B48" s="333"/>
      <c r="C48" s="333"/>
    </row>
    <row r="49" spans="2:3" ht="12.75">
      <c r="B49" s="333"/>
      <c r="C49" s="333"/>
    </row>
    <row r="50" spans="2:3" ht="12.75">
      <c r="B50" s="333"/>
      <c r="C50" s="333"/>
    </row>
    <row r="51" spans="2:3" ht="12.75">
      <c r="B51" s="333"/>
      <c r="C51" s="333"/>
    </row>
    <row r="52" spans="2:3" ht="12.75">
      <c r="B52" s="333"/>
      <c r="C52" s="333"/>
    </row>
    <row r="53" spans="2:3" ht="12.75">
      <c r="B53" s="333"/>
      <c r="C53" s="333"/>
    </row>
    <row r="54" spans="2:3" ht="12.75">
      <c r="B54" s="333"/>
      <c r="C54" s="333"/>
    </row>
    <row r="55" spans="2:3" ht="12.75">
      <c r="B55" s="333"/>
      <c r="C55" s="333"/>
    </row>
    <row r="56" spans="2:3" ht="12.75">
      <c r="B56" s="333"/>
      <c r="C56" s="333"/>
    </row>
    <row r="57" spans="2:3" ht="12.75">
      <c r="B57" s="333"/>
      <c r="C57" s="333"/>
    </row>
    <row r="58" spans="2:3" ht="12.75">
      <c r="B58" s="333"/>
      <c r="C58" s="333"/>
    </row>
    <row r="59" spans="2:3" ht="12.75">
      <c r="B59" s="333"/>
      <c r="C59" s="333"/>
    </row>
    <row r="60" spans="2:3" ht="12.75">
      <c r="B60" s="333"/>
      <c r="C60" s="333"/>
    </row>
    <row r="61" spans="2:3" ht="12.75">
      <c r="B61" s="333"/>
      <c r="C61" s="333"/>
    </row>
    <row r="62" spans="2:3" ht="12.75">
      <c r="B62" s="333"/>
      <c r="C62" s="333"/>
    </row>
    <row r="63" spans="2:3" ht="12.75">
      <c r="B63" s="333"/>
      <c r="C63" s="333"/>
    </row>
    <row r="64" spans="2:3" ht="12.75">
      <c r="B64" s="333"/>
      <c r="C64" s="333"/>
    </row>
    <row r="65" spans="2:3" ht="12.75">
      <c r="B65" s="333"/>
      <c r="C65" s="333"/>
    </row>
    <row r="66" spans="2:3" ht="12.75">
      <c r="B66" s="333"/>
      <c r="C66" s="333"/>
    </row>
    <row r="67" spans="2:3" ht="12.75">
      <c r="B67" s="333"/>
      <c r="C67" s="333"/>
    </row>
    <row r="68" spans="2:3" ht="12.75">
      <c r="B68" s="333"/>
      <c r="C68" s="333"/>
    </row>
    <row r="69" spans="2:3" ht="12.75">
      <c r="B69" s="333"/>
      <c r="C69" s="333"/>
    </row>
    <row r="70" spans="2:3" ht="12.75">
      <c r="B70" s="333"/>
      <c r="C70" s="333"/>
    </row>
    <row r="71" spans="2:3" ht="12.75">
      <c r="B71" s="333"/>
      <c r="C71" s="333"/>
    </row>
    <row r="72" spans="2:3" ht="12.75">
      <c r="B72" s="333"/>
      <c r="C72" s="333"/>
    </row>
    <row r="73" spans="2:3" ht="12.75">
      <c r="B73" s="333"/>
      <c r="C73" s="333"/>
    </row>
    <row r="74" spans="2:3" ht="12.75">
      <c r="B74" s="333"/>
      <c r="C74" s="333"/>
    </row>
    <row r="75" spans="2:3" ht="12.75">
      <c r="B75" s="333"/>
      <c r="C75" s="333"/>
    </row>
    <row r="76" spans="2:3" ht="12.75">
      <c r="B76" s="333"/>
      <c r="C76" s="333"/>
    </row>
    <row r="77" spans="2:3" ht="12.75">
      <c r="B77" s="333"/>
      <c r="C77" s="333"/>
    </row>
    <row r="78" spans="2:3" ht="12.75">
      <c r="B78" s="333"/>
      <c r="C78" s="333"/>
    </row>
    <row r="79" spans="2:3" ht="12.75">
      <c r="B79" s="333"/>
      <c r="C79" s="333"/>
    </row>
    <row r="80" spans="2:3" ht="12.75">
      <c r="B80" s="333"/>
      <c r="C80" s="333"/>
    </row>
    <row r="81" spans="2:3" ht="12.75">
      <c r="B81" s="333"/>
      <c r="C81" s="333"/>
    </row>
    <row r="82" spans="2:3" ht="12.75">
      <c r="B82" s="333"/>
      <c r="C82" s="333"/>
    </row>
    <row r="83" spans="2:3" ht="12.75">
      <c r="B83" s="333"/>
      <c r="C83" s="333"/>
    </row>
    <row r="84" spans="2:3" ht="12.75">
      <c r="B84" s="333"/>
      <c r="C84" s="333"/>
    </row>
    <row r="85" spans="2:3" ht="12.75">
      <c r="B85" s="333"/>
      <c r="C85" s="333"/>
    </row>
    <row r="86" spans="2:3" ht="12.75">
      <c r="B86" s="333"/>
      <c r="C86" s="333"/>
    </row>
    <row r="87" spans="2:3" ht="12.75">
      <c r="B87" s="333"/>
      <c r="C87" s="333"/>
    </row>
    <row r="88" spans="2:3" ht="12.75">
      <c r="B88" s="333"/>
      <c r="C88" s="333"/>
    </row>
    <row r="89" spans="2:3" ht="12.75">
      <c r="B89" s="333"/>
      <c r="C89" s="333"/>
    </row>
    <row r="90" spans="2:3" ht="12.75">
      <c r="B90" s="333"/>
      <c r="C90" s="333"/>
    </row>
    <row r="91" spans="2:3" ht="12.75">
      <c r="B91" s="333"/>
      <c r="C91" s="333"/>
    </row>
    <row r="92" spans="2:3" ht="12.75">
      <c r="B92" s="333"/>
      <c r="C92" s="333"/>
    </row>
    <row r="93" spans="2:3" ht="12.75">
      <c r="B93" s="333"/>
      <c r="C93" s="333"/>
    </row>
    <row r="94" spans="2:3" ht="12.75">
      <c r="B94" s="333"/>
      <c r="C94" s="333"/>
    </row>
    <row r="95" spans="2:3" ht="12.75">
      <c r="B95" s="333"/>
      <c r="C95" s="333"/>
    </row>
    <row r="96" spans="2:3" ht="12.75">
      <c r="B96" s="333"/>
      <c r="C96" s="333"/>
    </row>
    <row r="97" spans="2:3" ht="12.75">
      <c r="B97" s="333"/>
      <c r="C97" s="333"/>
    </row>
    <row r="98" spans="2:3" ht="12.75">
      <c r="B98" s="333"/>
      <c r="C98" s="333"/>
    </row>
    <row r="99" spans="2:3" ht="12.75">
      <c r="B99" s="333"/>
      <c r="C99" s="333"/>
    </row>
    <row r="100" spans="2:3" ht="12.75">
      <c r="B100" s="333"/>
      <c r="C100" s="333"/>
    </row>
    <row r="101" spans="2:3" ht="12.75">
      <c r="B101" s="333"/>
      <c r="C101" s="333"/>
    </row>
    <row r="102" spans="2:3" ht="12.75">
      <c r="B102" s="333"/>
      <c r="C102" s="333"/>
    </row>
    <row r="103" spans="2:3" ht="12.75">
      <c r="B103" s="333"/>
      <c r="C103" s="333"/>
    </row>
    <row r="104" spans="2:3" ht="12.75">
      <c r="B104" s="333"/>
      <c r="C104" s="333"/>
    </row>
    <row r="105" spans="2:3" ht="12.75">
      <c r="B105" s="333"/>
      <c r="C105" s="333"/>
    </row>
    <row r="106" spans="2:3" ht="12.75">
      <c r="B106" s="333"/>
      <c r="C106" s="333"/>
    </row>
    <row r="107" spans="2:3" ht="12.75">
      <c r="B107" s="333"/>
      <c r="C107" s="333"/>
    </row>
    <row r="108" spans="2:3" ht="12.75">
      <c r="B108" s="333"/>
      <c r="C108" s="333"/>
    </row>
    <row r="109" spans="2:3" ht="12.75">
      <c r="B109" s="333"/>
      <c r="C109" s="333"/>
    </row>
    <row r="110" spans="2:3" ht="12.75">
      <c r="B110" s="333"/>
      <c r="C110" s="333"/>
    </row>
    <row r="111" spans="2:3" ht="12.75">
      <c r="B111" s="333"/>
      <c r="C111" s="333"/>
    </row>
    <row r="112" spans="2:3" ht="12.75">
      <c r="B112" s="333"/>
      <c r="C112" s="333"/>
    </row>
    <row r="113" spans="2:3" ht="12.75">
      <c r="B113" s="333"/>
      <c r="C113" s="333"/>
    </row>
    <row r="114" spans="2:3" ht="12.75">
      <c r="B114" s="333"/>
      <c r="C114" s="333"/>
    </row>
    <row r="115" spans="2:3" ht="12.75">
      <c r="B115" s="333"/>
      <c r="C115" s="333"/>
    </row>
    <row r="116" spans="2:3" ht="12.75">
      <c r="B116" s="333"/>
      <c r="C116" s="333"/>
    </row>
    <row r="117" spans="2:3" ht="12.75">
      <c r="B117" s="333"/>
      <c r="C117" s="333"/>
    </row>
    <row r="118" spans="2:3" ht="12.75">
      <c r="B118" s="333"/>
      <c r="C118" s="333"/>
    </row>
    <row r="119" spans="2:3" ht="12.75">
      <c r="B119" s="333"/>
      <c r="C119" s="333"/>
    </row>
    <row r="120" spans="2:3" ht="12.75">
      <c r="B120" s="333"/>
      <c r="C120" s="333"/>
    </row>
    <row r="121" spans="2:3" ht="12.75">
      <c r="B121" s="333"/>
      <c r="C121" s="333"/>
    </row>
    <row r="122" spans="2:3" ht="12.75">
      <c r="B122" s="333"/>
      <c r="C122" s="333"/>
    </row>
    <row r="123" spans="2:3" ht="12.75">
      <c r="B123" s="333"/>
      <c r="C123" s="333"/>
    </row>
    <row r="124" spans="2:3" ht="12.75">
      <c r="B124" s="333"/>
      <c r="C124" s="333"/>
    </row>
    <row r="125" spans="2:3" ht="12.75">
      <c r="B125" s="333"/>
      <c r="C125" s="333"/>
    </row>
    <row r="126" spans="2:3" ht="12.75">
      <c r="B126" s="333"/>
      <c r="C126" s="333"/>
    </row>
    <row r="127" spans="2:3" ht="12.75">
      <c r="B127" s="333"/>
      <c r="C127" s="333"/>
    </row>
    <row r="128" spans="2:3" ht="12.75">
      <c r="B128" s="333"/>
      <c r="C128" s="333"/>
    </row>
    <row r="129" spans="2:3" ht="12.75">
      <c r="B129" s="333"/>
      <c r="C129" s="333"/>
    </row>
    <row r="130" spans="2:3" ht="12.75">
      <c r="B130" s="333"/>
      <c r="C130" s="333"/>
    </row>
    <row r="131" spans="2:3" ht="12.75">
      <c r="B131" s="333"/>
      <c r="C131" s="333"/>
    </row>
    <row r="132" spans="2:3" ht="12.75">
      <c r="B132" s="333"/>
      <c r="C132" s="333"/>
    </row>
    <row r="133" spans="2:3" ht="12.75">
      <c r="B133" s="333"/>
      <c r="C133" s="333"/>
    </row>
    <row r="134" spans="2:3" ht="12.75">
      <c r="B134" s="333"/>
      <c r="C134" s="333"/>
    </row>
    <row r="135" spans="2:3" ht="12.75">
      <c r="B135" s="333"/>
      <c r="C135" s="333"/>
    </row>
    <row r="136" spans="2:3" ht="12.75">
      <c r="B136" s="333"/>
      <c r="C136" s="333"/>
    </row>
    <row r="137" spans="2:4" ht="12.75">
      <c r="B137" s="333"/>
      <c r="C137" s="333"/>
      <c r="D137" s="333" t="e">
        <f>+D135+D132+D99+#REF!+D89+#REF!</f>
        <v>#REF!</v>
      </c>
    </row>
    <row r="138" spans="2:3" ht="12.75">
      <c r="B138" s="333"/>
      <c r="C138" s="333"/>
    </row>
    <row r="139" spans="2:3" ht="12.75">
      <c r="B139" s="333"/>
      <c r="C139" s="333"/>
    </row>
    <row r="140" spans="2:3" ht="12.75">
      <c r="B140" s="333"/>
      <c r="C140" s="333"/>
    </row>
    <row r="141" spans="2:3" ht="12.75">
      <c r="B141" s="333"/>
      <c r="C141" s="333"/>
    </row>
    <row r="142" spans="2:3" ht="12.75">
      <c r="B142" s="333"/>
      <c r="C142" s="333"/>
    </row>
    <row r="143" spans="2:3" ht="12.75">
      <c r="B143" s="333"/>
      <c r="C143" s="333"/>
    </row>
    <row r="144" spans="2:3" ht="12.75">
      <c r="B144" s="333"/>
      <c r="C144" s="333"/>
    </row>
    <row r="145" spans="2:3" ht="12.75">
      <c r="B145" s="333"/>
      <c r="C145" s="333"/>
    </row>
    <row r="146" spans="2:3" ht="12.75">
      <c r="B146" s="333"/>
      <c r="C146" s="333"/>
    </row>
    <row r="147" spans="2:3" ht="12.75">
      <c r="B147" s="333"/>
      <c r="C147" s="333"/>
    </row>
    <row r="148" spans="2:3" ht="12.75">
      <c r="B148" s="333"/>
      <c r="C148" s="333"/>
    </row>
    <row r="149" spans="2:3" ht="12.75">
      <c r="B149" s="333"/>
      <c r="C149" s="333"/>
    </row>
    <row r="150" spans="2:3" ht="12.75">
      <c r="B150" s="333"/>
      <c r="C150" s="333"/>
    </row>
    <row r="151" spans="2:3" ht="12.75">
      <c r="B151" s="333"/>
      <c r="C151" s="333"/>
    </row>
    <row r="152" spans="2:3" ht="12.75">
      <c r="B152" s="333"/>
      <c r="C152" s="333"/>
    </row>
    <row r="153" spans="2:3" ht="12.75">
      <c r="B153" s="333"/>
      <c r="C153" s="333"/>
    </row>
    <row r="154" spans="2:3" ht="12.75">
      <c r="B154" s="333"/>
      <c r="C154" s="333"/>
    </row>
    <row r="155" spans="2:3" ht="12.75">
      <c r="B155" s="333"/>
      <c r="C155" s="333"/>
    </row>
    <row r="156" spans="2:3" ht="12.75">
      <c r="B156" s="333"/>
      <c r="C156" s="333"/>
    </row>
    <row r="157" spans="2:3" ht="12.75">
      <c r="B157" s="333"/>
      <c r="C157" s="333"/>
    </row>
    <row r="158" spans="2:3" ht="12.75">
      <c r="B158" s="333"/>
      <c r="C158" s="333"/>
    </row>
    <row r="159" spans="2:3" ht="12.75">
      <c r="B159" s="333"/>
      <c r="C159" s="333"/>
    </row>
    <row r="160" spans="2:3" ht="12.75">
      <c r="B160" s="333"/>
      <c r="C160" s="333"/>
    </row>
    <row r="161" spans="2:3" ht="12.75">
      <c r="B161" s="333"/>
      <c r="C161" s="333"/>
    </row>
    <row r="162" spans="2:3" ht="12.75">
      <c r="B162" s="333"/>
      <c r="C162" s="333"/>
    </row>
    <row r="163" spans="2:3" ht="12.75">
      <c r="B163" s="333"/>
      <c r="C163" s="333"/>
    </row>
    <row r="164" spans="2:3" ht="12.75">
      <c r="B164" s="333"/>
      <c r="C164" s="333"/>
    </row>
    <row r="165" spans="2:3" ht="12.75">
      <c r="B165" s="333"/>
      <c r="C165" s="333"/>
    </row>
    <row r="166" spans="2:3" ht="12.75">
      <c r="B166" s="333"/>
      <c r="C166" s="333"/>
    </row>
    <row r="167" spans="2:3" ht="12.75">
      <c r="B167" s="333"/>
      <c r="C167" s="333"/>
    </row>
    <row r="168" spans="2:3" ht="12.75">
      <c r="B168" s="333"/>
      <c r="C168" s="333"/>
    </row>
    <row r="169" spans="2:3" ht="12.75">
      <c r="B169" s="333"/>
      <c r="C169" s="333"/>
    </row>
    <row r="170" spans="2:3" ht="12.75">
      <c r="B170" s="333"/>
      <c r="C170" s="333"/>
    </row>
    <row r="171" spans="2:3" ht="12.75">
      <c r="B171" s="333"/>
      <c r="C171" s="333"/>
    </row>
    <row r="172" spans="2:3" ht="12.75">
      <c r="B172" s="333"/>
      <c r="C172" s="333"/>
    </row>
    <row r="173" spans="2:3" ht="12.75">
      <c r="B173" s="333"/>
      <c r="C173" s="333"/>
    </row>
    <row r="174" spans="2:3" ht="12.75">
      <c r="B174" s="333"/>
      <c r="C174" s="333"/>
    </row>
    <row r="175" spans="2:3" ht="12.75">
      <c r="B175" s="333"/>
      <c r="C175" s="333"/>
    </row>
    <row r="176" spans="2:3" ht="12.75">
      <c r="B176" s="333"/>
      <c r="C176" s="333"/>
    </row>
    <row r="177" spans="2:3" ht="12.75">
      <c r="B177" s="333"/>
      <c r="C177" s="333"/>
    </row>
    <row r="178" spans="2:3" ht="12.75">
      <c r="B178" s="333"/>
      <c r="C178" s="333"/>
    </row>
    <row r="179" spans="2:3" ht="12.75">
      <c r="B179" s="333"/>
      <c r="C179" s="333"/>
    </row>
    <row r="180" spans="2:3" ht="12.75">
      <c r="B180" s="333"/>
      <c r="C180" s="333"/>
    </row>
    <row r="181" spans="2:3" ht="12.75">
      <c r="B181" s="333"/>
      <c r="C181" s="333"/>
    </row>
    <row r="182" spans="2:3" ht="12.75">
      <c r="B182" s="333"/>
      <c r="C182" s="333"/>
    </row>
    <row r="183" spans="2:3" ht="12.75">
      <c r="B183" s="333"/>
      <c r="C183" s="333"/>
    </row>
    <row r="184" spans="2:3" ht="12.75">
      <c r="B184" s="333"/>
      <c r="C184" s="333"/>
    </row>
    <row r="185" spans="2:3" ht="12.75">
      <c r="B185" s="333"/>
      <c r="C185" s="333"/>
    </row>
    <row r="186" spans="2:3" ht="12.75">
      <c r="B186" s="333"/>
      <c r="C186" s="333"/>
    </row>
    <row r="187" spans="2:3" ht="12.75">
      <c r="B187" s="333"/>
      <c r="C187" s="333"/>
    </row>
    <row r="188" spans="2:3" ht="12.75">
      <c r="B188" s="333"/>
      <c r="C188" s="333"/>
    </row>
    <row r="189" spans="2:3" ht="12.75">
      <c r="B189" s="333"/>
      <c r="C189" s="333"/>
    </row>
    <row r="190" spans="2:3" ht="12.75">
      <c r="B190" s="333"/>
      <c r="C190" s="333"/>
    </row>
    <row r="191" spans="2:3" ht="12.75">
      <c r="B191" s="333"/>
      <c r="C191" s="333"/>
    </row>
    <row r="192" spans="2:3" ht="12.75">
      <c r="B192" s="333"/>
      <c r="C192" s="333"/>
    </row>
    <row r="193" spans="2:3" ht="12.75">
      <c r="B193" s="333"/>
      <c r="C193" s="333"/>
    </row>
    <row r="194" spans="2:3" ht="12.75">
      <c r="B194" s="333"/>
      <c r="C194" s="333"/>
    </row>
    <row r="195" spans="2:3" ht="12.75">
      <c r="B195" s="333"/>
      <c r="C195" s="333"/>
    </row>
    <row r="196" spans="2:3" ht="12.75">
      <c r="B196" s="333"/>
      <c r="C196" s="333"/>
    </row>
    <row r="197" spans="2:3" ht="12.75">
      <c r="B197" s="333"/>
      <c r="C197" s="333"/>
    </row>
    <row r="198" spans="2:3" ht="12.75">
      <c r="B198" s="333"/>
      <c r="C198" s="333"/>
    </row>
    <row r="199" spans="2:3" ht="12.75">
      <c r="B199" s="333"/>
      <c r="C199" s="333"/>
    </row>
    <row r="200" spans="2:3" ht="12.75">
      <c r="B200" s="333"/>
      <c r="C200" s="333"/>
    </row>
    <row r="201" spans="2:3" ht="12.75">
      <c r="B201" s="333"/>
      <c r="C201" s="333"/>
    </row>
    <row r="202" spans="2:3" ht="12.75">
      <c r="B202" s="333"/>
      <c r="C202" s="333"/>
    </row>
    <row r="203" spans="2:3" ht="12.75">
      <c r="B203" s="333"/>
      <c r="C203" s="333"/>
    </row>
    <row r="204" spans="2:3" ht="12.75">
      <c r="B204" s="333"/>
      <c r="C204" s="333"/>
    </row>
    <row r="205" spans="2:3" ht="12.75">
      <c r="B205" s="333"/>
      <c r="C205" s="333"/>
    </row>
    <row r="206" spans="2:3" ht="12.75">
      <c r="B206" s="333"/>
      <c r="C206" s="333"/>
    </row>
    <row r="207" spans="2:3" ht="12.75">
      <c r="B207" s="333"/>
      <c r="C207" s="333"/>
    </row>
    <row r="208" spans="2:3" ht="12.75">
      <c r="B208" s="333"/>
      <c r="C208" s="333"/>
    </row>
    <row r="209" spans="2:3" ht="12.75">
      <c r="B209" s="333"/>
      <c r="C209" s="333"/>
    </row>
    <row r="210" spans="2:3" ht="12.75">
      <c r="B210" s="333"/>
      <c r="C210" s="333"/>
    </row>
    <row r="211" spans="2:3" ht="12.75">
      <c r="B211" s="333"/>
      <c r="C211" s="333"/>
    </row>
    <row r="212" spans="2:3" ht="12.75">
      <c r="B212" s="333"/>
      <c r="C212" s="333"/>
    </row>
    <row r="213" spans="2:3" ht="12.75">
      <c r="B213" s="333"/>
      <c r="C213" s="333"/>
    </row>
    <row r="214" spans="2:3" ht="12.75">
      <c r="B214" s="333"/>
      <c r="C214" s="333"/>
    </row>
    <row r="215" spans="2:3" ht="12.75">
      <c r="B215" s="333"/>
      <c r="C215" s="333"/>
    </row>
    <row r="216" spans="2:3" ht="12.75">
      <c r="B216" s="333"/>
      <c r="C216" s="333"/>
    </row>
    <row r="217" spans="2:3" ht="12.75">
      <c r="B217" s="333"/>
      <c r="C217" s="333"/>
    </row>
    <row r="218" spans="2:3" ht="12.75">
      <c r="B218" s="333"/>
      <c r="C218" s="333"/>
    </row>
    <row r="219" spans="2:3" ht="12.75">
      <c r="B219" s="333"/>
      <c r="C219" s="333"/>
    </row>
    <row r="220" spans="2:3" ht="12.75">
      <c r="B220" s="333"/>
      <c r="C220" s="333"/>
    </row>
    <row r="221" spans="2:3" ht="12.75">
      <c r="B221" s="333"/>
      <c r="C221" s="333"/>
    </row>
    <row r="222" spans="2:3" ht="12.75">
      <c r="B222" s="333"/>
      <c r="C222" s="333"/>
    </row>
    <row r="223" spans="2:3" ht="12.75">
      <c r="B223" s="333"/>
      <c r="C223" s="33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1"/>
  <sheetViews>
    <sheetView workbookViewId="0" topLeftCell="A1">
      <selection activeCell="B11" sqref="B1:B16384"/>
    </sheetView>
  </sheetViews>
  <sheetFormatPr defaultColWidth="9.140625" defaultRowHeight="12.75"/>
  <cols>
    <col min="1" max="1" width="41.57421875" style="323" bestFit="1" customWidth="1"/>
    <col min="2" max="2" width="17.28125" style="322" customWidth="1"/>
    <col min="3" max="3" width="15.8515625" style="322" bestFit="1" customWidth="1"/>
    <col min="4" max="4" width="12.28125" style="323" customWidth="1"/>
    <col min="5" max="16384" width="9.140625" style="321" customWidth="1"/>
  </cols>
  <sheetData>
    <row r="1" spans="1:4" s="318" customFormat="1" ht="15">
      <c r="A1" s="324" t="s">
        <v>261</v>
      </c>
      <c r="B1" s="325"/>
      <c r="C1" s="325"/>
      <c r="D1" s="326"/>
    </row>
    <row r="2" spans="1:4" s="318" customFormat="1" ht="12.75">
      <c r="A2" s="327"/>
      <c r="B2" s="328" t="s">
        <v>320</v>
      </c>
      <c r="C2" s="328" t="s">
        <v>320</v>
      </c>
      <c r="D2" s="329"/>
    </row>
    <row r="3" spans="1:5" ht="12.75">
      <c r="A3" s="330" t="s">
        <v>351</v>
      </c>
      <c r="B3" s="331" t="str">
        <f>+'SP ATT IAS'!B3</f>
        <v>31 marzo 2007</v>
      </c>
      <c r="C3" s="331" t="s">
        <v>347</v>
      </c>
      <c r="D3" s="332" t="s">
        <v>287</v>
      </c>
      <c r="E3" s="320"/>
    </row>
    <row r="4" spans="1:4" ht="8.25" customHeight="1">
      <c r="A4" s="333"/>
      <c r="B4" s="333"/>
      <c r="C4" s="333"/>
      <c r="D4" s="333"/>
    </row>
    <row r="5" spans="1:4" ht="16.5" customHeight="1">
      <c r="A5" s="334" t="s">
        <v>322</v>
      </c>
      <c r="B5" s="333"/>
      <c r="C5" s="333"/>
      <c r="D5" s="333"/>
    </row>
    <row r="6" spans="1:4" ht="8.25" customHeight="1">
      <c r="A6" s="333"/>
      <c r="B6" s="333"/>
      <c r="C6" s="333"/>
      <c r="D6" s="333"/>
    </row>
    <row r="7" spans="1:4" ht="16.5" customHeight="1">
      <c r="A7" s="334" t="s">
        <v>93</v>
      </c>
      <c r="B7" s="333"/>
      <c r="C7" s="333"/>
      <c r="D7" s="333"/>
    </row>
    <row r="8" spans="1:6" ht="25.5">
      <c r="A8" s="335" t="s">
        <v>305</v>
      </c>
      <c r="B8" s="333">
        <v>455703</v>
      </c>
      <c r="C8" s="333">
        <v>438091</v>
      </c>
      <c r="D8" s="333">
        <f>+B8-C8</f>
        <v>17612</v>
      </c>
      <c r="F8" s="333"/>
    </row>
    <row r="9" spans="1:6" ht="25.5">
      <c r="A9" s="335" t="s">
        <v>306</v>
      </c>
      <c r="B9" s="333">
        <v>637</v>
      </c>
      <c r="C9" s="333">
        <v>607</v>
      </c>
      <c r="D9" s="333">
        <f>+B9-C9</f>
        <v>30</v>
      </c>
      <c r="F9" s="333"/>
    </row>
    <row r="10" spans="1:4" ht="12.75">
      <c r="A10" s="336" t="s">
        <v>307</v>
      </c>
      <c r="B10" s="337">
        <f>+B8+B9</f>
        <v>456340</v>
      </c>
      <c r="C10" s="337">
        <f>+C8+C9</f>
        <v>438698</v>
      </c>
      <c r="D10" s="337">
        <f>+B10-C10</f>
        <v>17642</v>
      </c>
    </row>
    <row r="11" spans="1:4" ht="8.25" customHeight="1">
      <c r="A11" s="334"/>
      <c r="B11" s="338"/>
      <c r="C11" s="338"/>
      <c r="D11" s="338"/>
    </row>
    <row r="12" spans="1:4" ht="14.25" customHeight="1">
      <c r="A12" s="334" t="s">
        <v>308</v>
      </c>
      <c r="B12" s="338"/>
      <c r="C12" s="338"/>
      <c r="D12" s="338"/>
    </row>
    <row r="13" spans="1:4" ht="12.75">
      <c r="A13" s="339" t="s">
        <v>313</v>
      </c>
      <c r="B13" s="340">
        <v>358159</v>
      </c>
      <c r="C13" s="340">
        <v>355935</v>
      </c>
      <c r="D13" s="340">
        <f aca="true" t="shared" si="0" ref="D13:D21">+B13-C13</f>
        <v>2224</v>
      </c>
    </row>
    <row r="14" spans="1:4" s="333" customFormat="1" ht="12.75">
      <c r="A14" s="380" t="s">
        <v>344</v>
      </c>
      <c r="D14" s="381">
        <f t="shared" si="0"/>
        <v>0</v>
      </c>
    </row>
    <row r="15" spans="1:4" ht="12.75">
      <c r="A15" s="341" t="s">
        <v>270</v>
      </c>
      <c r="B15" s="340">
        <v>0</v>
      </c>
      <c r="C15" s="340">
        <v>0</v>
      </c>
      <c r="D15" s="340">
        <f t="shared" si="0"/>
        <v>0</v>
      </c>
    </row>
    <row r="16" spans="1:4" ht="12.75">
      <c r="A16" s="341" t="s">
        <v>309</v>
      </c>
      <c r="B16" s="382">
        <v>79400</v>
      </c>
      <c r="C16" s="382">
        <v>78148</v>
      </c>
      <c r="D16" s="340">
        <f t="shared" si="0"/>
        <v>1252</v>
      </c>
    </row>
    <row r="17" spans="1:4" ht="12.75">
      <c r="A17" s="339" t="s">
        <v>310</v>
      </c>
      <c r="B17" s="340">
        <v>20658</v>
      </c>
      <c r="C17" s="340">
        <v>21906</v>
      </c>
      <c r="D17" s="340">
        <f t="shared" si="0"/>
        <v>-1248</v>
      </c>
    </row>
    <row r="18" spans="1:4" ht="12.75">
      <c r="A18" s="347" t="s">
        <v>314</v>
      </c>
      <c r="B18" s="333">
        <v>436</v>
      </c>
      <c r="C18" s="333">
        <v>188</v>
      </c>
      <c r="D18" s="333">
        <f t="shared" si="0"/>
        <v>248</v>
      </c>
    </row>
    <row r="19" spans="1:4" ht="12.75">
      <c r="A19" s="341" t="s">
        <v>346</v>
      </c>
      <c r="B19" s="340">
        <v>14955</v>
      </c>
      <c r="C19" s="340">
        <v>17499</v>
      </c>
      <c r="D19" s="340">
        <f>+B19-C19</f>
        <v>-2544</v>
      </c>
    </row>
    <row r="20" spans="1:4" ht="12.75">
      <c r="A20" s="339" t="s">
        <v>311</v>
      </c>
      <c r="B20" s="340">
        <v>34250</v>
      </c>
      <c r="C20" s="340">
        <v>34822</v>
      </c>
      <c r="D20" s="340">
        <f t="shared" si="0"/>
        <v>-572</v>
      </c>
    </row>
    <row r="21" spans="1:4" ht="12.75">
      <c r="A21" s="342" t="s">
        <v>269</v>
      </c>
      <c r="B21" s="337">
        <f>SUM(B13:B20)</f>
        <v>507858</v>
      </c>
      <c r="C21" s="337">
        <f>SUM(C13:C20)</f>
        <v>508498</v>
      </c>
      <c r="D21" s="343">
        <f t="shared" si="0"/>
        <v>-640</v>
      </c>
    </row>
    <row r="22" spans="1:4" ht="7.5" customHeight="1">
      <c r="A22" s="344"/>
      <c r="B22" s="345"/>
      <c r="C22" s="345"/>
      <c r="D22" s="345"/>
    </row>
    <row r="23" spans="1:4" ht="14.25" customHeight="1">
      <c r="A23" s="334" t="s">
        <v>316</v>
      </c>
      <c r="B23" s="345"/>
      <c r="C23" s="345"/>
      <c r="D23" s="345"/>
    </row>
    <row r="24" spans="1:4" ht="12.75">
      <c r="A24" s="346" t="s">
        <v>312</v>
      </c>
      <c r="B24" s="333">
        <v>56727</v>
      </c>
      <c r="C24" s="333">
        <v>42794</v>
      </c>
      <c r="D24" s="333">
        <f aca="true" t="shared" si="1" ref="D24:D31">+B24-C24</f>
        <v>13933</v>
      </c>
    </row>
    <row r="25" spans="1:4" ht="12.75">
      <c r="A25" s="347" t="s">
        <v>270</v>
      </c>
      <c r="B25" s="333">
        <v>438905</v>
      </c>
      <c r="C25" s="333">
        <v>394709</v>
      </c>
      <c r="D25" s="333">
        <f t="shared" si="1"/>
        <v>44196</v>
      </c>
    </row>
    <row r="26" spans="1:4" s="333" customFormat="1" ht="12.75">
      <c r="A26" s="380" t="s">
        <v>344</v>
      </c>
      <c r="B26" s="381">
        <f>7526+910</f>
        <v>8436</v>
      </c>
      <c r="C26" s="381">
        <f>751+8566+23+885</f>
        <v>10225</v>
      </c>
      <c r="D26" s="381">
        <f t="shared" si="1"/>
        <v>-1789</v>
      </c>
    </row>
    <row r="27" spans="1:4" ht="12.75">
      <c r="A27" s="347" t="s">
        <v>314</v>
      </c>
      <c r="B27" s="333">
        <v>30719</v>
      </c>
      <c r="C27" s="333">
        <v>15375</v>
      </c>
      <c r="D27" s="333">
        <f t="shared" si="1"/>
        <v>15344</v>
      </c>
    </row>
    <row r="28" spans="1:4" ht="12.75">
      <c r="A28" s="347" t="s">
        <v>315</v>
      </c>
      <c r="B28" s="333">
        <v>67361</v>
      </c>
      <c r="C28" s="333">
        <v>52370</v>
      </c>
      <c r="D28" s="333">
        <f t="shared" si="1"/>
        <v>14991</v>
      </c>
    </row>
    <row r="29" spans="1:4" s="333" customFormat="1" ht="12.75">
      <c r="A29" s="380" t="s">
        <v>344</v>
      </c>
      <c r="B29" s="381">
        <v>198</v>
      </c>
      <c r="C29" s="381">
        <v>156</v>
      </c>
      <c r="D29" s="381">
        <f>+B29-C29</f>
        <v>42</v>
      </c>
    </row>
    <row r="30" spans="1:4" ht="12.75">
      <c r="A30" s="346" t="s">
        <v>271</v>
      </c>
      <c r="B30" s="333">
        <v>17353</v>
      </c>
      <c r="C30" s="333">
        <v>16882</v>
      </c>
      <c r="D30" s="333">
        <f t="shared" si="1"/>
        <v>471</v>
      </c>
    </row>
    <row r="31" spans="1:4" ht="12.75">
      <c r="A31" s="348" t="s">
        <v>272</v>
      </c>
      <c r="B31" s="337">
        <f>SUM(B24:B30)-B26-B29</f>
        <v>611065</v>
      </c>
      <c r="C31" s="337">
        <f>SUM(C24:C30)-C26-C29</f>
        <v>522130</v>
      </c>
      <c r="D31" s="337">
        <f t="shared" si="1"/>
        <v>88935</v>
      </c>
    </row>
    <row r="32" spans="1:4" ht="7.5" customHeight="1">
      <c r="A32" s="333"/>
      <c r="B32" s="333"/>
      <c r="C32" s="333"/>
      <c r="D32" s="333"/>
    </row>
    <row r="33" spans="1:4" ht="13.5" thickBot="1">
      <c r="A33" s="349" t="s">
        <v>323</v>
      </c>
      <c r="B33" s="349">
        <f>+B31+B21+B10</f>
        <v>1575263</v>
      </c>
      <c r="C33" s="349">
        <f>+C31+C21+C10</f>
        <v>1469326</v>
      </c>
      <c r="D33" s="349">
        <f>+B33-C33</f>
        <v>105937</v>
      </c>
    </row>
    <row r="34" spans="1:4" ht="13.5" thickTop="1">
      <c r="A34" s="333"/>
      <c r="B34" s="333"/>
      <c r="C34" s="333"/>
      <c r="D34" s="333"/>
    </row>
    <row r="35" spans="1:4" ht="12.75">
      <c r="A35" s="333"/>
      <c r="B35" s="333"/>
      <c r="C35" s="333"/>
      <c r="D35" s="333"/>
    </row>
    <row r="36" spans="1:4" ht="12.75">
      <c r="A36" s="350" t="s">
        <v>321</v>
      </c>
      <c r="B36" s="350">
        <f>+B33-'SP ATT IAS'!B35</f>
        <v>0</v>
      </c>
      <c r="C36" s="350">
        <f>+C33-'SP ATT IAS'!C35</f>
        <v>0</v>
      </c>
      <c r="D36" s="350">
        <f>+D33-'SP ATT IAS'!D35</f>
        <v>0</v>
      </c>
    </row>
    <row r="37" spans="2:3" ht="15">
      <c r="B37" s="323"/>
      <c r="C37" s="323"/>
    </row>
    <row r="38" spans="2:3" ht="15"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3" ht="15">
      <c r="B134" s="323"/>
      <c r="C134" s="323"/>
    </row>
    <row r="135" spans="2:4" ht="15">
      <c r="B135" s="323"/>
      <c r="C135" s="323"/>
      <c r="D135" s="323" t="e">
        <f>+D133+D130+D97+#REF!+D87+#REF!</f>
        <v>#REF!</v>
      </c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  <row r="220" spans="2:3" ht="15">
      <c r="B220" s="323"/>
      <c r="C220" s="323"/>
    </row>
    <row r="221" spans="2:3" ht="15">
      <c r="B221" s="323"/>
      <c r="C221" s="32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"/>
  <sheetViews>
    <sheetView workbookViewId="0" topLeftCell="A1">
      <selection activeCell="B1" sqref="B1:B16384"/>
    </sheetView>
  </sheetViews>
  <sheetFormatPr defaultColWidth="9.140625" defaultRowHeight="12.75"/>
  <cols>
    <col min="1" max="1" width="47.8515625" style="333" customWidth="1"/>
    <col min="2" max="3" width="12.8515625" style="363" customWidth="1"/>
    <col min="4" max="4" width="13.57421875" style="333" customWidth="1"/>
    <col min="5" max="16384" width="9.140625" style="366" customWidth="1"/>
  </cols>
  <sheetData>
    <row r="1" spans="1:4" s="319" customFormat="1" ht="12.75">
      <c r="A1" s="364" t="s">
        <v>138</v>
      </c>
      <c r="B1" s="365"/>
      <c r="C1" s="365"/>
      <c r="D1" s="318"/>
    </row>
    <row r="2" spans="1:4" ht="25.5">
      <c r="A2" s="330" t="s">
        <v>351</v>
      </c>
      <c r="B2" s="376" t="s">
        <v>350</v>
      </c>
      <c r="C2" s="376" t="s">
        <v>289</v>
      </c>
      <c r="D2" s="377" t="s">
        <v>287</v>
      </c>
    </row>
    <row r="3" spans="1:4" ht="12.75">
      <c r="A3" s="367"/>
      <c r="B3" s="338"/>
      <c r="C3" s="338"/>
      <c r="D3" s="338"/>
    </row>
    <row r="4" spans="1:4" ht="12.75">
      <c r="A4" s="368" t="s">
        <v>273</v>
      </c>
      <c r="B4" s="345">
        <v>394162</v>
      </c>
      <c r="C4" s="345">
        <v>374189</v>
      </c>
      <c r="D4" s="345">
        <v>19973</v>
      </c>
    </row>
    <row r="5" spans="1:4" ht="12.75">
      <c r="A5" s="368"/>
      <c r="B5" s="345"/>
      <c r="C5" s="345"/>
      <c r="D5" s="345"/>
    </row>
    <row r="6" spans="1:4" ht="12.75">
      <c r="A6" s="347" t="s">
        <v>275</v>
      </c>
      <c r="B6" s="333">
        <v>233390</v>
      </c>
      <c r="C6" s="333">
        <v>217010</v>
      </c>
      <c r="D6" s="333">
        <v>16380</v>
      </c>
    </row>
    <row r="7" spans="1:4" ht="12.75">
      <c r="A7" s="380" t="s">
        <v>344</v>
      </c>
      <c r="B7" s="381">
        <v>15099</v>
      </c>
      <c r="C7" s="381"/>
      <c r="D7" s="381">
        <v>15099</v>
      </c>
    </row>
    <row r="8" spans="1:4" ht="12.75">
      <c r="A8" s="347" t="s">
        <v>276</v>
      </c>
      <c r="B8" s="333">
        <v>74627</v>
      </c>
      <c r="C8" s="333">
        <v>72679</v>
      </c>
      <c r="D8" s="333">
        <v>1948</v>
      </c>
    </row>
    <row r="9" spans="1:4" ht="12.75">
      <c r="A9" s="380" t="s">
        <v>344</v>
      </c>
      <c r="B9" s="381">
        <v>294</v>
      </c>
      <c r="C9" s="381">
        <v>1153</v>
      </c>
      <c r="D9" s="381">
        <v>-859</v>
      </c>
    </row>
    <row r="10" spans="1:4" ht="12.75">
      <c r="A10" s="380" t="s">
        <v>345</v>
      </c>
      <c r="B10" s="333"/>
      <c r="C10" s="381">
        <v>610</v>
      </c>
      <c r="D10" s="381">
        <v>-610</v>
      </c>
    </row>
    <row r="11" spans="1:4" ht="12.75">
      <c r="A11" s="347" t="s">
        <v>277</v>
      </c>
      <c r="B11" s="333">
        <v>62748</v>
      </c>
      <c r="C11" s="333">
        <v>59795</v>
      </c>
      <c r="D11" s="333">
        <v>2953</v>
      </c>
    </row>
    <row r="12" spans="1:4" ht="12.75">
      <c r="A12" s="347" t="s">
        <v>278</v>
      </c>
      <c r="B12" s="333">
        <v>10079</v>
      </c>
      <c r="C12" s="333">
        <v>9738</v>
      </c>
      <c r="D12" s="333">
        <v>341</v>
      </c>
    </row>
    <row r="13" spans="1:4" ht="12.75">
      <c r="A13" s="347" t="s">
        <v>279</v>
      </c>
      <c r="B13" s="333">
        <v>8704</v>
      </c>
      <c r="C13" s="333">
        <v>10219</v>
      </c>
      <c r="D13" s="333">
        <v>-1515</v>
      </c>
    </row>
    <row r="14" spans="1:4" ht="12.75">
      <c r="A14" s="347" t="s">
        <v>274</v>
      </c>
      <c r="B14" s="333">
        <v>26933</v>
      </c>
      <c r="C14" s="333">
        <v>26691</v>
      </c>
      <c r="D14" s="333">
        <v>242</v>
      </c>
    </row>
    <row r="15" spans="1:4" ht="12.75">
      <c r="A15" s="380" t="s">
        <v>344</v>
      </c>
      <c r="B15" s="381">
        <v>908</v>
      </c>
      <c r="C15" s="381"/>
      <c r="D15" s="381">
        <v>908</v>
      </c>
    </row>
    <row r="16" spans="1:3" ht="12.75">
      <c r="A16" s="380" t="s">
        <v>345</v>
      </c>
      <c r="B16" s="333"/>
      <c r="C16" s="381"/>
    </row>
    <row r="17" spans="1:4" ht="12.75">
      <c r="A17" s="347" t="s">
        <v>280</v>
      </c>
      <c r="B17" s="333">
        <v>5903</v>
      </c>
      <c r="C17" s="333">
        <v>8444</v>
      </c>
      <c r="D17" s="333">
        <v>-2541</v>
      </c>
    </row>
    <row r="18" spans="1:4" ht="13.5" thickBot="1">
      <c r="A18" s="369" t="s">
        <v>281</v>
      </c>
      <c r="B18" s="369">
        <v>25644</v>
      </c>
      <c r="C18" s="369">
        <v>22995</v>
      </c>
      <c r="D18" s="369">
        <v>2649</v>
      </c>
    </row>
    <row r="19" spans="2:3" ht="13.5" thickTop="1">
      <c r="B19" s="333"/>
      <c r="C19" s="333"/>
    </row>
    <row r="20" spans="1:4" ht="12.75">
      <c r="A20" s="333" t="s">
        <v>282</v>
      </c>
      <c r="B20" s="333">
        <v>9</v>
      </c>
      <c r="C20" s="333"/>
      <c r="D20" s="333">
        <v>9</v>
      </c>
    </row>
    <row r="21" spans="1:4" ht="12.75">
      <c r="A21" s="346" t="s">
        <v>290</v>
      </c>
      <c r="B21" s="333">
        <v>2916</v>
      </c>
      <c r="C21" s="333">
        <v>1864</v>
      </c>
      <c r="D21" s="333">
        <v>1052</v>
      </c>
    </row>
    <row r="22" spans="1:4" ht="12.75">
      <c r="A22" s="346" t="s">
        <v>291</v>
      </c>
      <c r="B22" s="333">
        <v>-11130</v>
      </c>
      <c r="C22" s="333">
        <v>-9662</v>
      </c>
      <c r="D22" s="333">
        <v>-1468</v>
      </c>
    </row>
    <row r="23" spans="1:4" ht="12.75">
      <c r="A23" s="380" t="s">
        <v>344</v>
      </c>
      <c r="B23" s="381">
        <v>0</v>
      </c>
      <c r="C23" s="381">
        <v>71</v>
      </c>
      <c r="D23" s="381">
        <v>-71</v>
      </c>
    </row>
    <row r="24" spans="1:4" ht="13.5" thickBot="1">
      <c r="A24" s="349" t="s">
        <v>283</v>
      </c>
      <c r="B24" s="349">
        <v>17439</v>
      </c>
      <c r="C24" s="349">
        <v>15197</v>
      </c>
      <c r="D24" s="349">
        <v>2242</v>
      </c>
    </row>
    <row r="25" spans="2:3" ht="13.5" thickTop="1">
      <c r="B25" s="333"/>
      <c r="C25" s="333"/>
    </row>
    <row r="26" spans="1:7" ht="12.75">
      <c r="A26" s="368" t="s">
        <v>292</v>
      </c>
      <c r="B26" s="345">
        <v>7691</v>
      </c>
      <c r="C26" s="345">
        <v>4957</v>
      </c>
      <c r="D26" s="345">
        <v>2734</v>
      </c>
      <c r="G26" s="385"/>
    </row>
    <row r="27" spans="2:3" ht="12.75">
      <c r="B27" s="333"/>
      <c r="C27" s="333"/>
    </row>
    <row r="28" spans="1:4" ht="13.5" thickBot="1">
      <c r="A28" s="370" t="s">
        <v>293</v>
      </c>
      <c r="B28" s="349">
        <v>9748</v>
      </c>
      <c r="C28" s="349">
        <v>10240</v>
      </c>
      <c r="D28" s="349">
        <v>-492</v>
      </c>
    </row>
    <row r="29" spans="1:4" ht="13.5" thickTop="1">
      <c r="A29" s="371"/>
      <c r="B29" s="338"/>
      <c r="C29" s="338"/>
      <c r="D29" s="338"/>
    </row>
    <row r="30" spans="1:4" ht="12.75">
      <c r="A30" s="371" t="s">
        <v>298</v>
      </c>
      <c r="B30" s="338"/>
      <c r="C30" s="338"/>
      <c r="D30" s="338"/>
    </row>
    <row r="31" spans="1:4" ht="25.5">
      <c r="A31" s="372" t="s">
        <v>284</v>
      </c>
      <c r="B31" s="345"/>
      <c r="C31" s="345"/>
      <c r="D31" s="345">
        <v>0</v>
      </c>
    </row>
    <row r="32" spans="2:3" ht="12.75">
      <c r="B32" s="333"/>
      <c r="C32" s="333"/>
    </row>
    <row r="33" spans="1:4" ht="13.5" thickBot="1">
      <c r="A33" s="373" t="s">
        <v>294</v>
      </c>
      <c r="B33" s="349">
        <v>9748</v>
      </c>
      <c r="C33" s="349">
        <v>10240</v>
      </c>
      <c r="D33" s="349">
        <v>-492</v>
      </c>
    </row>
    <row r="34" spans="1:4" ht="13.5" thickTop="1">
      <c r="A34" s="374"/>
      <c r="B34" s="338"/>
      <c r="C34" s="338"/>
      <c r="D34" s="338"/>
    </row>
    <row r="35" spans="1:4" ht="12.75">
      <c r="A35" s="374" t="s">
        <v>295</v>
      </c>
      <c r="B35" s="338"/>
      <c r="C35" s="338"/>
      <c r="D35" s="338"/>
    </row>
    <row r="36" spans="1:4" ht="12.75">
      <c r="A36" s="345" t="s">
        <v>296</v>
      </c>
      <c r="B36" s="345">
        <v>9713</v>
      </c>
      <c r="C36" s="345">
        <v>10222</v>
      </c>
      <c r="D36" s="345">
        <v>-509</v>
      </c>
    </row>
    <row r="37" spans="1:4" ht="12.75">
      <c r="A37" s="368" t="s">
        <v>297</v>
      </c>
      <c r="B37" s="345">
        <v>35</v>
      </c>
      <c r="C37" s="345">
        <v>18</v>
      </c>
      <c r="D37" s="345">
        <v>17</v>
      </c>
    </row>
    <row r="38" spans="1:4" ht="12.75">
      <c r="A38" s="368"/>
      <c r="B38" s="345"/>
      <c r="C38" s="345"/>
      <c r="D38" s="345"/>
    </row>
    <row r="39" spans="1:4" ht="12.75">
      <c r="A39" s="345" t="s">
        <v>317</v>
      </c>
      <c r="B39" s="375">
        <v>0.025</v>
      </c>
      <c r="C39" s="375">
        <v>0.027</v>
      </c>
      <c r="D39" s="384">
        <v>-0.0019999999999999983</v>
      </c>
    </row>
    <row r="40" spans="1:4" ht="12.75">
      <c r="A40" s="345" t="s">
        <v>318</v>
      </c>
      <c r="B40" s="383">
        <v>0.024</v>
      </c>
      <c r="C40" s="384"/>
      <c r="D40" s="345"/>
    </row>
    <row r="41" spans="2:3" ht="12.75">
      <c r="B41" s="333"/>
      <c r="C41" s="333"/>
    </row>
    <row r="42" spans="2:3" ht="12.75">
      <c r="B42" s="333"/>
      <c r="C42" s="333"/>
    </row>
    <row r="43" spans="2:3" ht="12.75">
      <c r="B43" s="333"/>
      <c r="C43" s="333"/>
    </row>
    <row r="44" spans="2:3" ht="12.75">
      <c r="B44" s="333"/>
      <c r="C44" s="333"/>
    </row>
    <row r="45" spans="2:3" ht="12.75">
      <c r="B45" s="333"/>
      <c r="C45" s="333"/>
    </row>
    <row r="46" spans="2:3" ht="12.75">
      <c r="B46" s="333"/>
      <c r="C46" s="333"/>
    </row>
    <row r="47" spans="2:3" ht="12.75">
      <c r="B47" s="333"/>
      <c r="C47" s="333"/>
    </row>
    <row r="48" spans="2:3" ht="12.75">
      <c r="B48" s="333"/>
      <c r="C48" s="333"/>
    </row>
    <row r="49" spans="2:3" ht="12.75">
      <c r="B49" s="333"/>
      <c r="C49" s="333"/>
    </row>
    <row r="50" spans="2:3" ht="12.75">
      <c r="B50" s="333"/>
      <c r="C50" s="333"/>
    </row>
    <row r="51" spans="2:3" ht="12.75">
      <c r="B51" s="333"/>
      <c r="C51" s="333"/>
    </row>
    <row r="52" spans="2:3" ht="12.75">
      <c r="B52" s="333"/>
      <c r="C52" s="333"/>
    </row>
    <row r="53" spans="2:3" ht="12.75">
      <c r="B53" s="333"/>
      <c r="C53" s="333"/>
    </row>
    <row r="54" spans="2:3" ht="12.75">
      <c r="B54" s="333"/>
      <c r="C54" s="333"/>
    </row>
    <row r="55" spans="2:3" ht="12.75">
      <c r="B55" s="333"/>
      <c r="C55" s="333"/>
    </row>
    <row r="56" spans="2:3" ht="12.75">
      <c r="B56" s="333"/>
      <c r="C56" s="333"/>
    </row>
    <row r="57" spans="2:3" ht="12.75">
      <c r="B57" s="333"/>
      <c r="C57" s="333"/>
    </row>
    <row r="58" spans="2:3" ht="12.75">
      <c r="B58" s="333"/>
      <c r="C58" s="333"/>
    </row>
    <row r="59" spans="2:3" ht="12.75">
      <c r="B59" s="333"/>
      <c r="C59" s="333"/>
    </row>
    <row r="60" spans="2:3" ht="12.75">
      <c r="B60" s="333"/>
      <c r="C60" s="333"/>
    </row>
    <row r="61" spans="2:3" ht="12.75">
      <c r="B61" s="333"/>
      <c r="C61" s="333"/>
    </row>
    <row r="62" spans="2:3" ht="12.75">
      <c r="B62" s="333"/>
      <c r="C62" s="333"/>
    </row>
    <row r="63" spans="2:3" ht="12.75">
      <c r="B63" s="333"/>
      <c r="C63" s="333"/>
    </row>
    <row r="64" spans="2:3" ht="12.75">
      <c r="B64" s="333"/>
      <c r="C64" s="333"/>
    </row>
    <row r="65" spans="2:3" ht="12.75">
      <c r="B65" s="333"/>
      <c r="C65" s="333"/>
    </row>
    <row r="66" spans="2:3" ht="12.75">
      <c r="B66" s="333"/>
      <c r="C66" s="333"/>
    </row>
    <row r="67" spans="2:3" ht="12.75">
      <c r="B67" s="333"/>
      <c r="C67" s="333"/>
    </row>
    <row r="68" spans="2:3" ht="12.75">
      <c r="B68" s="333"/>
      <c r="C68" s="333"/>
    </row>
    <row r="69" spans="2:3" ht="12.75">
      <c r="B69" s="333"/>
      <c r="C69" s="333"/>
    </row>
    <row r="70" spans="2:3" ht="12.75">
      <c r="B70" s="333"/>
      <c r="C70" s="333"/>
    </row>
    <row r="71" spans="2:3" ht="12.75">
      <c r="B71" s="333"/>
      <c r="C71" s="333"/>
    </row>
    <row r="72" spans="2:3" ht="12.75">
      <c r="B72" s="333"/>
      <c r="C72" s="333"/>
    </row>
    <row r="73" spans="2:3" ht="12.75">
      <c r="B73" s="333"/>
      <c r="C73" s="333"/>
    </row>
    <row r="74" spans="2:3" ht="12.75">
      <c r="B74" s="333"/>
      <c r="C74" s="333"/>
    </row>
    <row r="75" spans="2:3" ht="12.75">
      <c r="B75" s="333"/>
      <c r="C75" s="333"/>
    </row>
    <row r="76" spans="2:3" ht="12.75">
      <c r="B76" s="333"/>
      <c r="C76" s="333"/>
    </row>
    <row r="77" spans="2:3" ht="12.75">
      <c r="B77" s="333"/>
      <c r="C77" s="333"/>
    </row>
    <row r="78" spans="2:3" ht="12.75">
      <c r="B78" s="333"/>
      <c r="C78" s="333"/>
    </row>
    <row r="79" spans="2:3" ht="12.75">
      <c r="B79" s="333"/>
      <c r="C79" s="333"/>
    </row>
    <row r="80" spans="2:3" ht="12.75">
      <c r="B80" s="333"/>
      <c r="C80" s="333"/>
    </row>
    <row r="81" spans="2:3" ht="12.75">
      <c r="B81" s="333"/>
      <c r="C81" s="333"/>
    </row>
    <row r="82" spans="2:3" ht="12.75">
      <c r="B82" s="333"/>
      <c r="C82" s="333"/>
    </row>
    <row r="83" spans="2:3" ht="12.75">
      <c r="B83" s="333"/>
      <c r="C83" s="333"/>
    </row>
    <row r="84" spans="2:3" ht="12.75">
      <c r="B84" s="333"/>
      <c r="C84" s="333"/>
    </row>
    <row r="85" spans="2:3" ht="12.75">
      <c r="B85" s="333"/>
      <c r="C85" s="333"/>
    </row>
    <row r="86" spans="2:3" ht="12.75">
      <c r="B86" s="333"/>
      <c r="C86" s="333"/>
    </row>
    <row r="87" spans="2:3" ht="12.75">
      <c r="B87" s="333"/>
      <c r="C87" s="333"/>
    </row>
    <row r="88" spans="2:3" ht="12.75">
      <c r="B88" s="333"/>
      <c r="C88" s="333"/>
    </row>
    <row r="89" spans="2:3" ht="12.75">
      <c r="B89" s="333"/>
      <c r="C89" s="333"/>
    </row>
    <row r="90" spans="2:3" ht="12.75">
      <c r="B90" s="333"/>
      <c r="C90" s="333"/>
    </row>
    <row r="91" spans="2:3" ht="12.75">
      <c r="B91" s="333"/>
      <c r="C91" s="333"/>
    </row>
    <row r="92" spans="2:3" ht="12.75">
      <c r="B92" s="333"/>
      <c r="C92" s="333"/>
    </row>
    <row r="93" spans="2:3" ht="12.75">
      <c r="B93" s="333"/>
      <c r="C93" s="333"/>
    </row>
    <row r="94" spans="2:3" ht="12.75">
      <c r="B94" s="333"/>
      <c r="C94" s="333"/>
    </row>
    <row r="95" spans="2:3" ht="12.75">
      <c r="B95" s="333"/>
      <c r="C95" s="333"/>
    </row>
    <row r="96" spans="2:3" ht="12.75">
      <c r="B96" s="333"/>
      <c r="C96" s="333"/>
    </row>
    <row r="97" spans="2:3" ht="12.75">
      <c r="B97" s="333"/>
      <c r="C97" s="333"/>
    </row>
    <row r="98" spans="2:3" ht="12.75">
      <c r="B98" s="333"/>
      <c r="C98" s="333"/>
    </row>
    <row r="99" spans="2:3" ht="12.75">
      <c r="B99" s="333"/>
      <c r="C99" s="333"/>
    </row>
    <row r="100" spans="2:3" ht="12.75">
      <c r="B100" s="333"/>
      <c r="C100" s="333"/>
    </row>
    <row r="101" spans="2:3" ht="12.75">
      <c r="B101" s="333"/>
      <c r="C101" s="333"/>
    </row>
    <row r="102" spans="2:3" ht="12.75">
      <c r="B102" s="333"/>
      <c r="C102" s="333"/>
    </row>
    <row r="103" spans="2:3" ht="12.75">
      <c r="B103" s="333"/>
      <c r="C103" s="333"/>
    </row>
    <row r="104" spans="2:3" ht="12.75">
      <c r="B104" s="333"/>
      <c r="C104" s="333"/>
    </row>
    <row r="105" spans="2:3" ht="12.75">
      <c r="B105" s="333"/>
      <c r="C105" s="333"/>
    </row>
    <row r="106" spans="2:3" ht="12.75">
      <c r="B106" s="333"/>
      <c r="C106" s="333"/>
    </row>
    <row r="107" spans="2:3" ht="12.75">
      <c r="B107" s="333"/>
      <c r="C107" s="333"/>
    </row>
    <row r="108" spans="2:3" ht="12.75">
      <c r="B108" s="333"/>
      <c r="C108" s="333"/>
    </row>
    <row r="109" spans="2:3" ht="12.75">
      <c r="B109" s="333"/>
      <c r="C109" s="333"/>
    </row>
    <row r="110" spans="2:3" ht="12.75">
      <c r="B110" s="333"/>
      <c r="C110" s="333"/>
    </row>
    <row r="111" spans="2:3" ht="12.75">
      <c r="B111" s="333"/>
      <c r="C111" s="333"/>
    </row>
    <row r="112" spans="2:3" ht="12.75">
      <c r="B112" s="333"/>
      <c r="C112" s="333"/>
    </row>
    <row r="113" spans="2:3" ht="12.75">
      <c r="B113" s="333"/>
      <c r="C113" s="333"/>
    </row>
    <row r="114" spans="2:3" ht="12.75">
      <c r="B114" s="333"/>
      <c r="C114" s="333"/>
    </row>
    <row r="115" spans="1:3" ht="12.75">
      <c r="A115" s="333" t="s">
        <v>285</v>
      </c>
      <c r="B115" s="333"/>
      <c r="C115" s="333"/>
    </row>
    <row r="116" spans="2:3" ht="12.75">
      <c r="B116" s="333"/>
      <c r="C116" s="333"/>
    </row>
    <row r="117" spans="1:3" ht="12.75">
      <c r="A117" s="345" t="s">
        <v>286</v>
      </c>
      <c r="B117" s="333"/>
      <c r="C117" s="333"/>
    </row>
    <row r="118" spans="2:3" ht="12.75">
      <c r="B118" s="333"/>
      <c r="C118" s="333"/>
    </row>
    <row r="119" spans="2:3" ht="12.75">
      <c r="B119" s="333"/>
      <c r="C119" s="333"/>
    </row>
    <row r="120" spans="2:3" ht="12.75">
      <c r="B120" s="333"/>
      <c r="C120" s="333"/>
    </row>
    <row r="121" spans="2:3" ht="12.75">
      <c r="B121" s="333"/>
      <c r="C121" s="333"/>
    </row>
    <row r="122" spans="2:3" ht="12.75">
      <c r="B122" s="333"/>
      <c r="C122" s="333"/>
    </row>
    <row r="123" spans="2:3" ht="12.75">
      <c r="B123" s="333"/>
      <c r="C123" s="333"/>
    </row>
    <row r="124" spans="2:3" ht="12.75">
      <c r="B124" s="333"/>
      <c r="C124" s="333"/>
    </row>
    <row r="125" spans="2:3" ht="12.75">
      <c r="B125" s="333"/>
      <c r="C125" s="333"/>
    </row>
    <row r="126" spans="2:3" ht="12.75">
      <c r="B126" s="333"/>
      <c r="C126" s="333"/>
    </row>
    <row r="127" spans="2:3" ht="12.75">
      <c r="B127" s="333"/>
      <c r="C127" s="333"/>
    </row>
    <row r="128" spans="2:3" ht="12.75">
      <c r="B128" s="333"/>
      <c r="C128" s="333"/>
    </row>
    <row r="129" spans="2:3" ht="12.75">
      <c r="B129" s="333"/>
      <c r="C129" s="333"/>
    </row>
    <row r="130" spans="2:3" ht="12.75">
      <c r="B130" s="333"/>
      <c r="C130" s="333"/>
    </row>
    <row r="131" spans="2:3" ht="12.75">
      <c r="B131" s="333"/>
      <c r="C131" s="333"/>
    </row>
    <row r="132" spans="2:3" ht="12.75">
      <c r="B132" s="333"/>
      <c r="C132" s="333"/>
    </row>
    <row r="133" spans="2:3" ht="12.75">
      <c r="B133" s="333"/>
      <c r="C133" s="333"/>
    </row>
    <row r="134" spans="2:3" ht="12.75">
      <c r="B134" s="333"/>
      <c r="C134" s="333"/>
    </row>
    <row r="135" spans="2:3" ht="12.75">
      <c r="B135" s="333"/>
      <c r="C135" s="333"/>
    </row>
    <row r="136" spans="2:3" ht="12.75">
      <c r="B136" s="333"/>
      <c r="C136" s="333"/>
    </row>
    <row r="137" spans="2:3" ht="12.75">
      <c r="B137" s="333"/>
      <c r="C137" s="333"/>
    </row>
    <row r="138" spans="2:3" ht="12.75">
      <c r="B138" s="333"/>
      <c r="C138" s="333"/>
    </row>
    <row r="139" spans="2:3" ht="12.75">
      <c r="B139" s="333"/>
      <c r="C139" s="333"/>
    </row>
    <row r="140" spans="2:3" ht="12.75">
      <c r="B140" s="333"/>
      <c r="C140" s="333"/>
    </row>
    <row r="141" spans="2:3" ht="12.75">
      <c r="B141" s="333"/>
      <c r="C141" s="333"/>
    </row>
    <row r="142" spans="2:3" ht="12.75">
      <c r="B142" s="333"/>
      <c r="C142" s="333"/>
    </row>
    <row r="143" spans="2:3" ht="12.75">
      <c r="B143" s="333"/>
      <c r="C143" s="333"/>
    </row>
    <row r="144" spans="2:3" ht="12.75">
      <c r="B144" s="333"/>
      <c r="C144" s="333"/>
    </row>
    <row r="145" spans="2:3" ht="12.75">
      <c r="B145" s="333"/>
      <c r="C145" s="333"/>
    </row>
    <row r="146" spans="2:3" ht="12.75">
      <c r="B146" s="333"/>
      <c r="C146" s="333"/>
    </row>
    <row r="147" spans="2:3" ht="12.75">
      <c r="B147" s="333"/>
      <c r="C147" s="333"/>
    </row>
    <row r="148" spans="2:3" ht="12.75">
      <c r="B148" s="333"/>
      <c r="C148" s="333"/>
    </row>
    <row r="149" spans="2:3" ht="12.75">
      <c r="B149" s="333"/>
      <c r="C149" s="333"/>
    </row>
    <row r="150" spans="2:3" ht="12.75">
      <c r="B150" s="333"/>
      <c r="C150" s="333"/>
    </row>
    <row r="151" spans="2:3" ht="12.75">
      <c r="B151" s="333"/>
      <c r="C151" s="333"/>
    </row>
    <row r="152" spans="2:3" ht="12.75">
      <c r="B152" s="333"/>
      <c r="C152" s="333"/>
    </row>
    <row r="153" spans="2:3" ht="12.75">
      <c r="B153" s="333"/>
      <c r="C153" s="333"/>
    </row>
    <row r="154" spans="2:3" ht="12.75">
      <c r="B154" s="333"/>
      <c r="C154" s="333"/>
    </row>
    <row r="155" spans="2:3" ht="12.75">
      <c r="B155" s="333"/>
      <c r="C155" s="333"/>
    </row>
    <row r="156" spans="2:3" ht="12.75">
      <c r="B156" s="333"/>
      <c r="C156" s="333"/>
    </row>
    <row r="157" spans="2:3" ht="12.75">
      <c r="B157" s="333"/>
      <c r="C157" s="333"/>
    </row>
    <row r="158" spans="2:3" ht="12.75">
      <c r="B158" s="333"/>
      <c r="C158" s="333"/>
    </row>
    <row r="159" spans="2:3" ht="12.75">
      <c r="B159" s="333"/>
      <c r="C159" s="333"/>
    </row>
    <row r="160" spans="2:3" ht="12.75">
      <c r="B160" s="333"/>
      <c r="C160" s="333"/>
    </row>
    <row r="161" spans="2:3" ht="12.75">
      <c r="B161" s="333"/>
      <c r="C161" s="333"/>
    </row>
    <row r="162" spans="2:4" ht="12.75">
      <c r="B162" s="333"/>
      <c r="C162" s="333"/>
      <c r="D162" s="333">
        <v>0</v>
      </c>
    </row>
    <row r="163" spans="2:3" ht="12.75">
      <c r="B163" s="333"/>
      <c r="C163" s="333"/>
    </row>
    <row r="164" spans="2:3" ht="12.75">
      <c r="B164" s="333"/>
      <c r="C164" s="333"/>
    </row>
    <row r="165" spans="2:3" ht="12.75">
      <c r="B165" s="333"/>
      <c r="C165" s="333"/>
    </row>
    <row r="166" spans="2:3" ht="12.75">
      <c r="B166" s="333"/>
      <c r="C166" s="333"/>
    </row>
    <row r="167" spans="2:3" ht="12.75">
      <c r="B167" s="333"/>
      <c r="C167" s="333"/>
    </row>
    <row r="168" spans="2:3" ht="12.75">
      <c r="B168" s="333"/>
      <c r="C168" s="333"/>
    </row>
    <row r="169" spans="2:3" ht="12.75">
      <c r="B169" s="333"/>
      <c r="C169" s="333"/>
    </row>
    <row r="170" spans="2:3" ht="12.75">
      <c r="B170" s="333"/>
      <c r="C170" s="333"/>
    </row>
    <row r="171" spans="2:3" ht="12.75">
      <c r="B171" s="333"/>
      <c r="C171" s="333"/>
    </row>
    <row r="172" spans="2:3" ht="12.75">
      <c r="B172" s="333"/>
      <c r="C172" s="333"/>
    </row>
    <row r="173" spans="2:3" ht="12.75">
      <c r="B173" s="333"/>
      <c r="C173" s="333"/>
    </row>
    <row r="174" spans="2:3" ht="12.75">
      <c r="B174" s="333"/>
      <c r="C174" s="333"/>
    </row>
    <row r="175" spans="2:3" ht="12.75">
      <c r="B175" s="333"/>
      <c r="C175" s="333"/>
    </row>
    <row r="176" spans="2:3" ht="12.75">
      <c r="B176" s="333"/>
      <c r="C176" s="333"/>
    </row>
    <row r="177" spans="2:3" ht="12.75">
      <c r="B177" s="333"/>
      <c r="C177" s="333"/>
    </row>
    <row r="178" spans="2:3" ht="12.75">
      <c r="B178" s="333"/>
      <c r="C178" s="333"/>
    </row>
    <row r="179" spans="2:3" ht="12.75">
      <c r="B179" s="333"/>
      <c r="C179" s="333"/>
    </row>
    <row r="180" spans="2:3" ht="12.75">
      <c r="B180" s="333"/>
      <c r="C180" s="333"/>
    </row>
    <row r="181" spans="2:3" ht="12.75">
      <c r="B181" s="333"/>
      <c r="C181" s="333"/>
    </row>
    <row r="182" spans="2:3" ht="12.75">
      <c r="B182" s="333"/>
      <c r="C182" s="333"/>
    </row>
    <row r="183" spans="2:3" ht="12.75">
      <c r="B183" s="333"/>
      <c r="C183" s="333"/>
    </row>
    <row r="184" spans="2:3" ht="12.75">
      <c r="B184" s="333"/>
      <c r="C184" s="333"/>
    </row>
    <row r="185" spans="2:3" ht="12.75">
      <c r="B185" s="333"/>
      <c r="C185" s="333"/>
    </row>
    <row r="186" spans="2:3" ht="12.75">
      <c r="B186" s="333"/>
      <c r="C186" s="333"/>
    </row>
    <row r="187" spans="2:3" ht="12.75">
      <c r="B187" s="333"/>
      <c r="C187" s="333"/>
    </row>
    <row r="188" spans="2:3" ht="12.75">
      <c r="B188" s="333"/>
      <c r="C188" s="333"/>
    </row>
    <row r="189" spans="2:3" ht="12.75">
      <c r="B189" s="333"/>
      <c r="C189" s="333"/>
    </row>
    <row r="190" spans="2:3" ht="12.75">
      <c r="B190" s="333"/>
      <c r="C190" s="333"/>
    </row>
    <row r="191" spans="2:3" ht="12.75">
      <c r="B191" s="333"/>
      <c r="C191" s="333"/>
    </row>
    <row r="192" spans="2:3" ht="12.75">
      <c r="B192" s="333"/>
      <c r="C192" s="333"/>
    </row>
    <row r="193" spans="2:3" ht="12.75">
      <c r="B193" s="333"/>
      <c r="C193" s="333"/>
    </row>
    <row r="194" spans="2:3" ht="12.75">
      <c r="B194" s="333"/>
      <c r="C194" s="333"/>
    </row>
    <row r="195" spans="2:3" ht="12.75">
      <c r="B195" s="333"/>
      <c r="C195" s="333"/>
    </row>
    <row r="196" spans="2:3" ht="12.75">
      <c r="B196" s="333"/>
      <c r="C196" s="333"/>
    </row>
    <row r="197" spans="2:3" ht="12.75">
      <c r="B197" s="333"/>
      <c r="C197" s="333"/>
    </row>
    <row r="198" spans="2:3" ht="12.75">
      <c r="B198" s="333"/>
      <c r="C198" s="333"/>
    </row>
    <row r="199" spans="2:3" ht="12.75">
      <c r="B199" s="333"/>
      <c r="C199" s="333"/>
    </row>
    <row r="200" spans="2:3" ht="12.75">
      <c r="B200" s="333"/>
      <c r="C200" s="333"/>
    </row>
    <row r="201" spans="2:3" ht="12.75">
      <c r="B201" s="333"/>
      <c r="C201" s="333"/>
    </row>
    <row r="202" spans="2:3" ht="12.75">
      <c r="B202" s="333"/>
      <c r="C202" s="333"/>
    </row>
    <row r="203" spans="2:3" ht="12.75">
      <c r="B203" s="333"/>
      <c r="C203" s="333"/>
    </row>
    <row r="204" spans="2:3" ht="12.75">
      <c r="B204" s="333"/>
      <c r="C204" s="333"/>
    </row>
    <row r="205" spans="2:3" ht="12.75">
      <c r="B205" s="333"/>
      <c r="C205" s="333"/>
    </row>
    <row r="206" spans="2:3" ht="12.75">
      <c r="B206" s="333"/>
      <c r="C206" s="333"/>
    </row>
    <row r="207" spans="2:3" ht="12.75">
      <c r="B207" s="333"/>
      <c r="C207" s="333"/>
    </row>
    <row r="208" spans="2:3" ht="12.75">
      <c r="B208" s="333"/>
      <c r="C208" s="333"/>
    </row>
    <row r="209" spans="2:3" ht="12.75">
      <c r="B209" s="333"/>
      <c r="C209" s="333"/>
    </row>
    <row r="210" spans="2:3" ht="12.75">
      <c r="B210" s="333"/>
      <c r="C210" s="333"/>
    </row>
    <row r="211" spans="2:3" ht="12.75">
      <c r="B211" s="333"/>
      <c r="C211" s="333"/>
    </row>
    <row r="212" spans="2:3" ht="12.75">
      <c r="B212" s="333"/>
      <c r="C212" s="333"/>
    </row>
    <row r="213" spans="2:3" ht="12.75">
      <c r="B213" s="333"/>
      <c r="C213" s="333"/>
    </row>
    <row r="214" spans="2:3" ht="12.75">
      <c r="B214" s="333"/>
      <c r="C214" s="333"/>
    </row>
    <row r="215" spans="2:3" ht="12.75">
      <c r="B215" s="333"/>
      <c r="C215" s="333"/>
    </row>
    <row r="216" spans="2:3" ht="12.75">
      <c r="B216" s="333"/>
      <c r="C216" s="333"/>
    </row>
    <row r="217" spans="2:3" ht="12.75">
      <c r="B217" s="333"/>
      <c r="C217" s="333"/>
    </row>
    <row r="218" spans="2:3" ht="12.75">
      <c r="B218" s="333"/>
      <c r="C218" s="333"/>
    </row>
    <row r="219" spans="2:3" ht="12.75">
      <c r="B219" s="333"/>
      <c r="C219" s="333"/>
    </row>
    <row r="220" spans="2:3" ht="12.75">
      <c r="B220" s="333"/>
      <c r="C220" s="333"/>
    </row>
    <row r="221" spans="2:3" ht="12.75">
      <c r="B221" s="333"/>
      <c r="C221" s="333"/>
    </row>
    <row r="222" spans="2:3" ht="12.75">
      <c r="B222" s="333"/>
      <c r="C222" s="333"/>
    </row>
    <row r="223" spans="2:3" ht="12.75">
      <c r="B223" s="333"/>
      <c r="C223" s="333"/>
    </row>
    <row r="224" spans="2:3" ht="12.75">
      <c r="B224" s="333"/>
      <c r="C224" s="333"/>
    </row>
    <row r="225" spans="2:3" ht="12.75">
      <c r="B225" s="333"/>
      <c r="C225" s="333"/>
    </row>
    <row r="226" spans="2:3" ht="12.75">
      <c r="B226" s="333"/>
      <c r="C226" s="333"/>
    </row>
    <row r="227" spans="2:3" ht="12.75">
      <c r="B227" s="333"/>
      <c r="C227" s="333"/>
    </row>
    <row r="228" spans="2:3" ht="12.75">
      <c r="B228" s="333"/>
      <c r="C228" s="333"/>
    </row>
    <row r="229" spans="2:3" ht="12.75">
      <c r="B229" s="333"/>
      <c r="C229" s="333"/>
    </row>
    <row r="230" spans="2:3" ht="12.75">
      <c r="B230" s="333"/>
      <c r="C230" s="333"/>
    </row>
    <row r="231" spans="2:3" ht="12.75">
      <c r="B231" s="333"/>
      <c r="C231" s="333"/>
    </row>
    <row r="232" spans="2:3" ht="12.75">
      <c r="B232" s="333"/>
      <c r="C232" s="333"/>
    </row>
    <row r="233" spans="2:3" ht="12.75">
      <c r="B233" s="333"/>
      <c r="C233" s="333"/>
    </row>
    <row r="234" spans="2:3" ht="12.75">
      <c r="B234" s="333"/>
      <c r="C234" s="333"/>
    </row>
    <row r="235" spans="2:3" ht="12.75">
      <c r="B235" s="333"/>
      <c r="C235" s="333"/>
    </row>
    <row r="236" spans="2:3" ht="12.75">
      <c r="B236" s="333"/>
      <c r="C236" s="333"/>
    </row>
    <row r="237" spans="2:3" ht="12.75">
      <c r="B237" s="333"/>
      <c r="C237" s="333"/>
    </row>
    <row r="238" spans="2:3" ht="12.75">
      <c r="B238" s="333"/>
      <c r="C238" s="333"/>
    </row>
    <row r="239" spans="2:3" ht="12.75">
      <c r="B239" s="333"/>
      <c r="C239" s="333"/>
    </row>
    <row r="240" spans="2:3" ht="12.75">
      <c r="B240" s="333"/>
      <c r="C240" s="333"/>
    </row>
    <row r="241" spans="2:3" ht="12.75">
      <c r="B241" s="333"/>
      <c r="C241" s="333"/>
    </row>
    <row r="242" spans="2:3" ht="12.75">
      <c r="B242" s="333"/>
      <c r="C242" s="333"/>
    </row>
    <row r="243" spans="2:3" ht="12.75">
      <c r="B243" s="333"/>
      <c r="C243" s="333"/>
    </row>
    <row r="244" spans="2:3" ht="12.75">
      <c r="B244" s="333"/>
      <c r="C244" s="333"/>
    </row>
    <row r="245" spans="2:3" ht="12.75">
      <c r="B245" s="333"/>
      <c r="C245" s="333"/>
    </row>
    <row r="246" spans="2:3" ht="12.75">
      <c r="B246" s="333"/>
      <c r="C246" s="333"/>
    </row>
    <row r="247" spans="2:3" ht="12.75">
      <c r="B247" s="333"/>
      <c r="C247" s="333"/>
    </row>
    <row r="248" spans="2:3" ht="12.75">
      <c r="B248" s="333"/>
      <c r="C248" s="33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tabSelected="1" workbookViewId="0" topLeftCell="A31">
      <selection activeCell="C39" sqref="C39"/>
    </sheetView>
  </sheetViews>
  <sheetFormatPr defaultColWidth="9.140625" defaultRowHeight="12.75"/>
  <cols>
    <col min="1" max="1" width="5.28125" style="333" customWidth="1"/>
    <col min="2" max="2" width="40.140625" style="333" customWidth="1"/>
    <col min="3" max="3" width="17.28125" style="363" customWidth="1"/>
    <col min="4" max="4" width="15.8515625" style="363" bestFit="1" customWidth="1"/>
    <col min="5" max="5" width="10.28125" style="333" bestFit="1" customWidth="1"/>
    <col min="6" max="16384" width="9.140625" style="333" customWidth="1"/>
  </cols>
  <sheetData>
    <row r="1" spans="1:5" s="318" customFormat="1" ht="12.75">
      <c r="A1" s="351" t="s">
        <v>327</v>
      </c>
      <c r="B1" s="351"/>
      <c r="C1" s="352"/>
      <c r="D1" s="352"/>
      <c r="E1" s="353"/>
    </row>
    <row r="2" spans="1:5" s="318" customFormat="1" ht="12.75">
      <c r="A2" s="327"/>
      <c r="B2" s="327"/>
      <c r="C2" s="328" t="s">
        <v>320</v>
      </c>
      <c r="D2" s="328" t="s">
        <v>320</v>
      </c>
      <c r="E2" s="329"/>
    </row>
    <row r="3" spans="1:6" ht="15.75" customHeight="1">
      <c r="A3" s="330" t="s">
        <v>319</v>
      </c>
      <c r="B3" s="330"/>
      <c r="C3" s="331" t="str">
        <f>+'SP ATT IAS'!B3</f>
        <v>31 marzo 2007</v>
      </c>
      <c r="D3" s="331" t="s">
        <v>347</v>
      </c>
      <c r="E3" s="332" t="s">
        <v>287</v>
      </c>
      <c r="F3" s="354"/>
    </row>
    <row r="4" spans="1:6" ht="9.75" customHeight="1">
      <c r="A4" s="355"/>
      <c r="B4" s="355"/>
      <c r="C4" s="356"/>
      <c r="D4" s="356"/>
      <c r="E4" s="357"/>
      <c r="F4" s="354"/>
    </row>
    <row r="5" spans="1:4" ht="12.75">
      <c r="A5" s="360" t="s">
        <v>328</v>
      </c>
      <c r="B5" s="360"/>
      <c r="C5" s="333"/>
      <c r="D5" s="333"/>
    </row>
    <row r="6" spans="1:5" ht="12.75">
      <c r="A6" s="360"/>
      <c r="B6" s="360" t="s">
        <v>330</v>
      </c>
      <c r="C6" s="333">
        <v>172031</v>
      </c>
      <c r="D6" s="333">
        <v>169740</v>
      </c>
      <c r="E6" s="333">
        <f>+C6-D6</f>
        <v>2291</v>
      </c>
    </row>
    <row r="7" spans="1:5" ht="12.75">
      <c r="A7" s="360"/>
      <c r="B7" s="360" t="s">
        <v>329</v>
      </c>
      <c r="C7" s="333">
        <v>10260</v>
      </c>
      <c r="D7" s="333">
        <v>10430</v>
      </c>
      <c r="E7" s="333">
        <f>+C7-D7</f>
        <v>-170</v>
      </c>
    </row>
    <row r="8" spans="1:5" ht="12.75">
      <c r="A8" s="360"/>
      <c r="B8" s="360" t="s">
        <v>331</v>
      </c>
      <c r="C8" s="333">
        <v>12458</v>
      </c>
      <c r="D8" s="333">
        <v>12607</v>
      </c>
      <c r="E8" s="333">
        <f>+C8-D8</f>
        <v>-149</v>
      </c>
    </row>
    <row r="9" spans="1:5" ht="12.75">
      <c r="A9" s="360"/>
      <c r="B9" s="360" t="s">
        <v>348</v>
      </c>
      <c r="C9" s="333">
        <v>18782</v>
      </c>
      <c r="D9" s="333">
        <v>18530</v>
      </c>
      <c r="E9" s="333">
        <f>+C9-D9</f>
        <v>252</v>
      </c>
    </row>
    <row r="10" spans="1:5" ht="12.75">
      <c r="A10" s="360"/>
      <c r="B10" s="360" t="s">
        <v>341</v>
      </c>
      <c r="C10" s="333"/>
      <c r="D10" s="333"/>
      <c r="E10" s="333">
        <f>+C10-D10</f>
        <v>0</v>
      </c>
    </row>
    <row r="11" spans="1:5" ht="12.75">
      <c r="A11" s="360"/>
      <c r="B11" s="378" t="s">
        <v>332</v>
      </c>
      <c r="C11" s="379">
        <f>SUM(C6:C10)</f>
        <v>213531</v>
      </c>
      <c r="D11" s="379">
        <f>SUM(D6:D10)</f>
        <v>211307</v>
      </c>
      <c r="E11" s="379">
        <f>SUM(E6:E10)</f>
        <v>2224</v>
      </c>
    </row>
    <row r="12" spans="1:4" ht="12.75">
      <c r="A12" s="360"/>
      <c r="B12" s="360"/>
      <c r="C12" s="333"/>
      <c r="D12" s="333"/>
    </row>
    <row r="13" spans="1:5" ht="12.75">
      <c r="A13" s="360" t="s">
        <v>325</v>
      </c>
      <c r="B13" s="360"/>
      <c r="C13" s="333">
        <v>144628</v>
      </c>
      <c r="D13" s="333">
        <v>144628</v>
      </c>
      <c r="E13" s="333">
        <f>+C13-D13</f>
        <v>0</v>
      </c>
    </row>
    <row r="14" spans="1:4" ht="12.75">
      <c r="A14" s="360"/>
      <c r="B14" s="360"/>
      <c r="C14" s="333"/>
      <c r="D14" s="333"/>
    </row>
    <row r="15" spans="1:4" ht="12.75">
      <c r="A15" s="360" t="s">
        <v>333</v>
      </c>
      <c r="B15" s="360"/>
      <c r="C15" s="333"/>
      <c r="D15" s="333"/>
    </row>
    <row r="16" spans="1:5" ht="12.75">
      <c r="A16" s="360"/>
      <c r="B16" s="360" t="s">
        <v>334</v>
      </c>
      <c r="C16" s="333">
        <v>1910</v>
      </c>
      <c r="D16" s="333">
        <v>2218</v>
      </c>
      <c r="E16" s="333">
        <f aca="true" t="shared" si="0" ref="E16:E22">+C16-D16</f>
        <v>-308</v>
      </c>
    </row>
    <row r="17" spans="1:5" ht="12.75">
      <c r="A17" s="360"/>
      <c r="B17" s="360" t="s">
        <v>335</v>
      </c>
      <c r="C17" s="333">
        <v>29927</v>
      </c>
      <c r="D17" s="333">
        <v>952</v>
      </c>
      <c r="E17" s="333">
        <f t="shared" si="0"/>
        <v>28975</v>
      </c>
    </row>
    <row r="18" spans="1:5" ht="12.75">
      <c r="A18" s="360"/>
      <c r="B18" s="360" t="s">
        <v>336</v>
      </c>
      <c r="C18" s="333">
        <v>4539</v>
      </c>
      <c r="D18" s="333">
        <v>4464</v>
      </c>
      <c r="E18" s="333">
        <f t="shared" si="0"/>
        <v>75</v>
      </c>
    </row>
    <row r="19" spans="1:5" ht="12.75">
      <c r="A19" s="360"/>
      <c r="B19" s="360" t="s">
        <v>337</v>
      </c>
      <c r="C19" s="333">
        <v>16199</v>
      </c>
      <c r="D19" s="333">
        <v>19236</v>
      </c>
      <c r="E19" s="333">
        <f t="shared" si="0"/>
        <v>-3037</v>
      </c>
    </row>
    <row r="20" spans="1:5" ht="12.75">
      <c r="A20" s="360"/>
      <c r="B20" s="360" t="s">
        <v>329</v>
      </c>
      <c r="C20" s="333">
        <v>878</v>
      </c>
      <c r="D20" s="333">
        <v>940</v>
      </c>
      <c r="E20" s="333">
        <f t="shared" si="0"/>
        <v>-62</v>
      </c>
    </row>
    <row r="21" spans="1:5" ht="12.75">
      <c r="A21" s="360"/>
      <c r="B21" s="360" t="s">
        <v>331</v>
      </c>
      <c r="C21" s="333">
        <v>3274</v>
      </c>
      <c r="D21" s="333">
        <v>14984</v>
      </c>
      <c r="E21" s="333">
        <f t="shared" si="0"/>
        <v>-11710</v>
      </c>
    </row>
    <row r="22" spans="1:5" ht="12.75">
      <c r="A22" s="360"/>
      <c r="B22" s="360" t="s">
        <v>341</v>
      </c>
      <c r="C22" s="333"/>
      <c r="D22" s="333"/>
      <c r="E22" s="333">
        <f t="shared" si="0"/>
        <v>0</v>
      </c>
    </row>
    <row r="23" spans="1:5" s="379" customFormat="1" ht="12.75">
      <c r="A23" s="378"/>
      <c r="B23" s="378" t="s">
        <v>332</v>
      </c>
      <c r="C23" s="379">
        <f>SUM(C16:C22)</f>
        <v>56727</v>
      </c>
      <c r="D23" s="379">
        <f>SUM(D16:D22)</f>
        <v>42794</v>
      </c>
      <c r="E23" s="379">
        <f>SUM(E16:E22)</f>
        <v>13933</v>
      </c>
    </row>
    <row r="24" spans="1:4" ht="12.75">
      <c r="A24" s="360"/>
      <c r="B24" s="360"/>
      <c r="C24" s="333"/>
      <c r="D24" s="333"/>
    </row>
    <row r="25" spans="1:4" ht="12.75">
      <c r="A25" s="360" t="s">
        <v>342</v>
      </c>
      <c r="B25" s="360"/>
      <c r="C25" s="333"/>
      <c r="D25" s="333"/>
    </row>
    <row r="26" spans="1:5" ht="12.75">
      <c r="A26" s="360"/>
      <c r="B26" s="360" t="s">
        <v>338</v>
      </c>
      <c r="C26" s="333"/>
      <c r="D26" s="333"/>
      <c r="E26" s="333">
        <f>+C26-D26</f>
        <v>0</v>
      </c>
    </row>
    <row r="27" spans="1:5" ht="12.75">
      <c r="A27" s="360"/>
      <c r="B27" s="360" t="s">
        <v>339</v>
      </c>
      <c r="C27" s="333">
        <v>-35</v>
      </c>
      <c r="D27" s="333">
        <v>-30</v>
      </c>
      <c r="E27" s="333">
        <f>+C27-D27</f>
        <v>-5</v>
      </c>
    </row>
    <row r="28" spans="1:5" ht="12.75">
      <c r="A28" s="360"/>
      <c r="B28" s="360" t="s">
        <v>343</v>
      </c>
      <c r="C28" s="333">
        <v>-3103</v>
      </c>
      <c r="D28" s="333">
        <v>-11836</v>
      </c>
      <c r="E28" s="333">
        <f>+C28-D28</f>
        <v>8733</v>
      </c>
    </row>
    <row r="29" spans="1:5" ht="12.75">
      <c r="A29" s="360"/>
      <c r="B29" s="378" t="s">
        <v>332</v>
      </c>
      <c r="C29" s="379">
        <f>SUM(C25:C28)</f>
        <v>-3138</v>
      </c>
      <c r="D29" s="379">
        <f>SUM(D25:D28)</f>
        <v>-11866</v>
      </c>
      <c r="E29" s="379">
        <f>SUM(E25:E28)</f>
        <v>8728</v>
      </c>
    </row>
    <row r="30" spans="1:4" ht="12.75">
      <c r="A30" s="360"/>
      <c r="B30" s="360"/>
      <c r="C30" s="333"/>
      <c r="D30" s="333"/>
    </row>
    <row r="31" spans="1:5" ht="12.75">
      <c r="A31" s="360" t="s">
        <v>326</v>
      </c>
      <c r="B31" s="360"/>
      <c r="C31" s="333">
        <v>-66911</v>
      </c>
      <c r="D31" s="333">
        <v>-68857</v>
      </c>
      <c r="E31" s="333">
        <f>+C31-D31</f>
        <v>1946</v>
      </c>
    </row>
    <row r="32" spans="1:4" ht="12.75">
      <c r="A32" s="360"/>
      <c r="B32" s="360"/>
      <c r="C32" s="333"/>
      <c r="D32" s="333"/>
    </row>
    <row r="33" spans="1:5" ht="12.75">
      <c r="A33" s="361" t="s">
        <v>340</v>
      </c>
      <c r="B33" s="361"/>
      <c r="C33" s="361">
        <f>+C11+C13+C23+C31+C29</f>
        <v>344837</v>
      </c>
      <c r="D33" s="361">
        <f>+D11+D13+D23+D31+D29</f>
        <v>318006</v>
      </c>
      <c r="E33" s="361">
        <f>+E11+E13+E23+E31+E29</f>
        <v>26831</v>
      </c>
    </row>
    <row r="34" spans="3:4" ht="11.25" customHeight="1">
      <c r="C34" s="333"/>
      <c r="D34" s="333"/>
    </row>
    <row r="35" spans="3:4" ht="12.75">
      <c r="C35" s="333"/>
      <c r="D35" s="333"/>
    </row>
    <row r="36" spans="2:5" ht="12.75">
      <c r="B36" s="334" t="s">
        <v>355</v>
      </c>
      <c r="C36"/>
      <c r="D36"/>
      <c r="E36"/>
    </row>
    <row r="37" spans="2:5" ht="25.5">
      <c r="B37" s="396" t="s">
        <v>319</v>
      </c>
      <c r="C37" s="397" t="s">
        <v>370</v>
      </c>
      <c r="D37" s="397" t="s">
        <v>356</v>
      </c>
      <c r="E37" s="398" t="s">
        <v>287</v>
      </c>
    </row>
    <row r="38" spans="2:5" ht="12.75">
      <c r="B38"/>
      <c r="C38"/>
      <c r="D38"/>
      <c r="E38"/>
    </row>
    <row r="39" spans="2:5" ht="12.75">
      <c r="B39" s="9" t="s">
        <v>357</v>
      </c>
      <c r="C39" s="345">
        <f>+C31</f>
        <v>-66911</v>
      </c>
      <c r="D39" s="345">
        <f>+D31</f>
        <v>-68857</v>
      </c>
      <c r="E39" s="345">
        <f>+C39-D39</f>
        <v>1946</v>
      </c>
    </row>
    <row r="40" spans="2:4" ht="12.75">
      <c r="B40"/>
      <c r="C40" s="333"/>
      <c r="D40" s="333"/>
    </row>
    <row r="41" spans="2:5" ht="12.75">
      <c r="B41" t="s">
        <v>358</v>
      </c>
      <c r="C41" s="333">
        <f aca="true" t="shared" si="1" ref="C41:D43">+C26</f>
        <v>0</v>
      </c>
      <c r="D41" s="333">
        <f>+D26</f>
        <v>0</v>
      </c>
      <c r="E41" s="333">
        <f>+C41-D41</f>
        <v>0</v>
      </c>
    </row>
    <row r="42" spans="2:5" ht="12.75">
      <c r="B42" t="s">
        <v>359</v>
      </c>
      <c r="C42" s="333">
        <f t="shared" si="1"/>
        <v>-35</v>
      </c>
      <c r="D42" s="333">
        <f>+D27</f>
        <v>-30</v>
      </c>
      <c r="E42" s="333">
        <f>+C42-D42</f>
        <v>-5</v>
      </c>
    </row>
    <row r="43" spans="2:5" ht="12.75">
      <c r="B43" t="s">
        <v>343</v>
      </c>
      <c r="C43" s="333">
        <f t="shared" si="1"/>
        <v>-3103</v>
      </c>
      <c r="D43" s="333">
        <f>+D28</f>
        <v>-11836</v>
      </c>
      <c r="E43" s="333">
        <f>+C43-D43</f>
        <v>8733</v>
      </c>
    </row>
    <row r="44" spans="2:5" ht="12.75">
      <c r="B44" s="9" t="s">
        <v>360</v>
      </c>
      <c r="C44" s="345">
        <f>SUM(C41:C43)</f>
        <v>-3138</v>
      </c>
      <c r="D44" s="345">
        <f>SUM(D41:D43)</f>
        <v>-11866</v>
      </c>
      <c r="E44" s="345">
        <f>SUM(E41:E43)</f>
        <v>8728</v>
      </c>
    </row>
    <row r="45" spans="2:4" ht="12.75">
      <c r="B45"/>
      <c r="C45" s="333"/>
      <c r="D45" s="333"/>
    </row>
    <row r="46" spans="2:5" ht="12.75">
      <c r="B46" t="s">
        <v>361</v>
      </c>
      <c r="C46" s="333">
        <f>+C16+C17</f>
        <v>31837</v>
      </c>
      <c r="D46" s="333">
        <f>+D16+D17</f>
        <v>3170</v>
      </c>
      <c r="E46" s="333">
        <f aca="true" t="shared" si="2" ref="E46:E51">+C46-D46</f>
        <v>28667</v>
      </c>
    </row>
    <row r="47" spans="2:5" ht="12.75">
      <c r="B47" t="s">
        <v>362</v>
      </c>
      <c r="C47" s="333">
        <f>+C19</f>
        <v>16199</v>
      </c>
      <c r="D47" s="333">
        <f>+D19</f>
        <v>19236</v>
      </c>
      <c r="E47" s="333">
        <f t="shared" si="2"/>
        <v>-3037</v>
      </c>
    </row>
    <row r="48" spans="2:5" ht="12.75">
      <c r="B48" t="s">
        <v>336</v>
      </c>
      <c r="C48" s="333">
        <f>+C18</f>
        <v>4539</v>
      </c>
      <c r="D48" s="333">
        <f>+D18</f>
        <v>4464</v>
      </c>
      <c r="E48" s="333">
        <f t="shared" si="2"/>
        <v>75</v>
      </c>
    </row>
    <row r="49" spans="2:5" ht="12.75">
      <c r="B49" t="s">
        <v>329</v>
      </c>
      <c r="C49" s="333">
        <f>+C20</f>
        <v>878</v>
      </c>
      <c r="D49" s="333">
        <f>+D20</f>
        <v>940</v>
      </c>
      <c r="E49" s="333">
        <f t="shared" si="2"/>
        <v>-62</v>
      </c>
    </row>
    <row r="50" spans="2:5" ht="12.75">
      <c r="B50" t="s">
        <v>363</v>
      </c>
      <c r="C50" s="333">
        <f>+C21</f>
        <v>3274</v>
      </c>
      <c r="D50" s="333">
        <f>+D21</f>
        <v>14984</v>
      </c>
      <c r="E50" s="333">
        <f t="shared" si="2"/>
        <v>-11710</v>
      </c>
    </row>
    <row r="51" spans="2:5" ht="12.75">
      <c r="B51" t="s">
        <v>348</v>
      </c>
      <c r="C51" s="333"/>
      <c r="D51" s="333"/>
      <c r="E51" s="333">
        <f t="shared" si="2"/>
        <v>0</v>
      </c>
    </row>
    <row r="52" spans="2:5" ht="12.75">
      <c r="B52" s="9" t="s">
        <v>364</v>
      </c>
      <c r="C52" s="345">
        <f>SUM(C46:C51)</f>
        <v>56727</v>
      </c>
      <c r="D52" s="345">
        <f>SUM(D46:D51)</f>
        <v>42794</v>
      </c>
      <c r="E52" s="345">
        <f>SUM(E46:E51)</f>
        <v>13933</v>
      </c>
    </row>
    <row r="53" spans="2:4" ht="12.75">
      <c r="B53"/>
      <c r="C53" s="333"/>
      <c r="D53" s="333"/>
    </row>
    <row r="54" spans="2:5" ht="12.75">
      <c r="B54" s="9" t="s">
        <v>365</v>
      </c>
      <c r="C54" s="345">
        <f>+C52+C44+C39</f>
        <v>-13322</v>
      </c>
      <c r="D54" s="345">
        <f>+D52+D44+D39</f>
        <v>-37929</v>
      </c>
      <c r="E54" s="345">
        <f>+E52+E44+E39</f>
        <v>24607</v>
      </c>
    </row>
    <row r="55" spans="2:4" ht="12.75">
      <c r="B55"/>
      <c r="C55" s="333"/>
      <c r="D55" s="333"/>
    </row>
    <row r="56" spans="2:5" ht="12.75">
      <c r="B56" t="s">
        <v>366</v>
      </c>
      <c r="C56" s="333">
        <f>+C6</f>
        <v>172031</v>
      </c>
      <c r="D56" s="333">
        <f>+D6</f>
        <v>169740</v>
      </c>
      <c r="E56" s="333">
        <f>+C56-D56</f>
        <v>2291</v>
      </c>
    </row>
    <row r="57" spans="2:5" ht="12.75">
      <c r="B57" t="s">
        <v>367</v>
      </c>
      <c r="C57" s="333">
        <f>+C13</f>
        <v>144628</v>
      </c>
      <c r="D57" s="333">
        <f>+D13</f>
        <v>144628</v>
      </c>
      <c r="E57" s="333">
        <f>+C57-D57</f>
        <v>0</v>
      </c>
    </row>
    <row r="58" spans="2:5" ht="12.75">
      <c r="B58" t="s">
        <v>329</v>
      </c>
      <c r="C58" s="333">
        <f>+C7</f>
        <v>10260</v>
      </c>
      <c r="D58" s="333">
        <f>+D7</f>
        <v>10430</v>
      </c>
      <c r="E58" s="333">
        <f>+C58-D58</f>
        <v>-170</v>
      </c>
    </row>
    <row r="59" spans="2:5" ht="12.75">
      <c r="B59" t="s">
        <v>331</v>
      </c>
      <c r="C59" s="333">
        <f>+C8</f>
        <v>12458</v>
      </c>
      <c r="D59" s="333">
        <f>+D8</f>
        <v>12607</v>
      </c>
      <c r="E59" s="333">
        <f>+C59-D59</f>
        <v>-149</v>
      </c>
    </row>
    <row r="60" spans="2:5" ht="12.75">
      <c r="B60" t="s">
        <v>348</v>
      </c>
      <c r="C60" s="333">
        <f>+C9</f>
        <v>18782</v>
      </c>
      <c r="D60" s="333">
        <f>+D9</f>
        <v>18530</v>
      </c>
      <c r="E60" s="333">
        <f>+C60-D60</f>
        <v>252</v>
      </c>
    </row>
    <row r="61" spans="2:4" ht="12.75">
      <c r="B61" s="360" t="s">
        <v>341</v>
      </c>
      <c r="C61" s="333">
        <f>+C10</f>
        <v>0</v>
      </c>
      <c r="D61" s="333">
        <f>+D10</f>
        <v>0</v>
      </c>
    </row>
    <row r="62" spans="2:4" ht="12.75">
      <c r="B62"/>
      <c r="C62" s="333"/>
      <c r="D62" s="333"/>
    </row>
    <row r="63" spans="2:5" ht="12.75">
      <c r="B63" s="9" t="s">
        <v>368</v>
      </c>
      <c r="C63" s="345">
        <f>SUM(C56:C62)</f>
        <v>358159</v>
      </c>
      <c r="D63" s="345">
        <f>SUM(D56:D62)</f>
        <v>355935</v>
      </c>
      <c r="E63" s="345">
        <f>SUM(E56:E62)</f>
        <v>2224</v>
      </c>
    </row>
    <row r="64" spans="2:5" ht="13.5" thickBot="1">
      <c r="B64"/>
      <c r="C64" s="399"/>
      <c r="D64" s="399"/>
      <c r="E64" s="399"/>
    </row>
    <row r="65" spans="2:5" ht="13.5" thickBot="1">
      <c r="B65" s="400" t="s">
        <v>369</v>
      </c>
      <c r="C65" s="401">
        <f>+C63+C54</f>
        <v>344837</v>
      </c>
      <c r="D65" s="401">
        <f>+D63+D54</f>
        <v>318006</v>
      </c>
      <c r="E65" s="401">
        <f>+E63+E54</f>
        <v>26831</v>
      </c>
    </row>
    <row r="66" spans="2:5" ht="12.75">
      <c r="B66"/>
      <c r="C66"/>
      <c r="D66"/>
      <c r="E66"/>
    </row>
    <row r="67" spans="3:4" ht="12.75">
      <c r="C67" s="333"/>
      <c r="D67" s="333"/>
    </row>
    <row r="68" spans="3:4" ht="12.75">
      <c r="C68" s="333"/>
      <c r="D68" s="333"/>
    </row>
    <row r="69" spans="3:4" ht="12.75">
      <c r="C69" s="333"/>
      <c r="D69" s="333"/>
    </row>
    <row r="70" spans="3:4" ht="12.75">
      <c r="C70" s="333"/>
      <c r="D70" s="333"/>
    </row>
    <row r="71" spans="3:4" ht="12.75">
      <c r="C71" s="333"/>
      <c r="D71" s="333"/>
    </row>
    <row r="72" spans="3:4" ht="12.75">
      <c r="C72" s="333"/>
      <c r="D72" s="333"/>
    </row>
    <row r="73" spans="3:4" ht="12.75">
      <c r="C73" s="333"/>
      <c r="D73" s="333"/>
    </row>
    <row r="74" spans="3:4" ht="12.75">
      <c r="C74" s="333"/>
      <c r="D74" s="333"/>
    </row>
    <row r="75" spans="3:4" ht="12.75">
      <c r="C75" s="333"/>
      <c r="D75" s="333"/>
    </row>
    <row r="76" spans="3:4" ht="12.75">
      <c r="C76" s="333"/>
      <c r="D76" s="333"/>
    </row>
    <row r="77" spans="3:4" ht="12.75">
      <c r="C77" s="333"/>
      <c r="D77" s="333"/>
    </row>
    <row r="78" spans="3:4" ht="12.75">
      <c r="C78" s="333"/>
      <c r="D78" s="333"/>
    </row>
    <row r="79" spans="3:4" ht="12.75">
      <c r="C79" s="333"/>
      <c r="D79" s="333"/>
    </row>
    <row r="80" spans="3:4" ht="12.75">
      <c r="C80" s="333"/>
      <c r="D80" s="333"/>
    </row>
    <row r="81" spans="3:4" ht="12.75">
      <c r="C81" s="333"/>
      <c r="D81" s="333"/>
    </row>
    <row r="82" spans="3:4" ht="12.75">
      <c r="C82" s="333"/>
      <c r="D82" s="333"/>
    </row>
    <row r="83" spans="3:4" ht="12.75">
      <c r="C83" s="333"/>
      <c r="D83" s="333"/>
    </row>
    <row r="84" spans="3:4" ht="12.75">
      <c r="C84" s="333"/>
      <c r="D84" s="333"/>
    </row>
    <row r="85" spans="3:4" ht="12.75">
      <c r="C85" s="333"/>
      <c r="D85" s="333"/>
    </row>
    <row r="86" spans="3:4" ht="12.75">
      <c r="C86" s="333"/>
      <c r="D86" s="333"/>
    </row>
    <row r="87" spans="3:4" ht="12.75">
      <c r="C87" s="333"/>
      <c r="D87" s="333"/>
    </row>
    <row r="88" spans="3:4" ht="12.75">
      <c r="C88" s="333"/>
      <c r="D88" s="333"/>
    </row>
    <row r="89" spans="3:4" ht="12.75">
      <c r="C89" s="333"/>
      <c r="D89" s="333"/>
    </row>
    <row r="90" spans="3:4" ht="12.75">
      <c r="C90" s="333"/>
      <c r="D90" s="333"/>
    </row>
    <row r="91" spans="3:4" ht="12.75">
      <c r="C91" s="333"/>
      <c r="D91" s="333"/>
    </row>
    <row r="92" spans="3:4" ht="12.75">
      <c r="C92" s="333"/>
      <c r="D92" s="333"/>
    </row>
    <row r="93" spans="3:4" ht="12.75">
      <c r="C93" s="333"/>
      <c r="D93" s="333"/>
    </row>
    <row r="94" spans="3:4" ht="12.75">
      <c r="C94" s="333"/>
      <c r="D94" s="333"/>
    </row>
    <row r="95" spans="3:4" ht="12.75">
      <c r="C95" s="333"/>
      <c r="D95" s="333"/>
    </row>
    <row r="96" spans="3:4" ht="12.75">
      <c r="C96" s="333"/>
      <c r="D96" s="333"/>
    </row>
    <row r="97" spans="3:4" ht="12.75">
      <c r="C97" s="333"/>
      <c r="D97" s="333"/>
    </row>
    <row r="98" spans="3:4" ht="12.75">
      <c r="C98" s="333"/>
      <c r="D98" s="333"/>
    </row>
    <row r="99" spans="3:4" ht="12.75">
      <c r="C99" s="333"/>
      <c r="D99" s="333"/>
    </row>
    <row r="100" spans="3:4" ht="12.75">
      <c r="C100" s="333"/>
      <c r="D100" s="333"/>
    </row>
    <row r="101" spans="3:4" ht="12.75">
      <c r="C101" s="333"/>
      <c r="D101" s="333"/>
    </row>
    <row r="102" spans="3:4" ht="12.75">
      <c r="C102" s="333"/>
      <c r="D102" s="333"/>
    </row>
    <row r="103" spans="3:4" ht="12.75">
      <c r="C103" s="333"/>
      <c r="D103" s="333"/>
    </row>
    <row r="104" spans="3:4" ht="12.75">
      <c r="C104" s="333"/>
      <c r="D104" s="333"/>
    </row>
    <row r="105" spans="3:4" ht="12.75">
      <c r="C105" s="333"/>
      <c r="D105" s="333"/>
    </row>
    <row r="106" spans="3:4" ht="12.75">
      <c r="C106" s="333"/>
      <c r="D106" s="333"/>
    </row>
    <row r="107" spans="3:4" ht="12.75">
      <c r="C107" s="333"/>
      <c r="D107" s="333"/>
    </row>
    <row r="108" spans="3:4" ht="12.75">
      <c r="C108" s="333"/>
      <c r="D108" s="333"/>
    </row>
    <row r="109" spans="3:4" ht="12.75">
      <c r="C109" s="333"/>
      <c r="D109" s="333"/>
    </row>
    <row r="110" spans="3:4" ht="12.75">
      <c r="C110" s="333"/>
      <c r="D110" s="333"/>
    </row>
    <row r="111" spans="3:4" ht="12.75">
      <c r="C111" s="333"/>
      <c r="D111" s="333"/>
    </row>
    <row r="112" spans="3:4" ht="12.75">
      <c r="C112" s="333"/>
      <c r="D112" s="333"/>
    </row>
    <row r="113" spans="3:4" ht="12.75">
      <c r="C113" s="333"/>
      <c r="D113" s="333"/>
    </row>
    <row r="114" spans="3:4" ht="12.75">
      <c r="C114" s="333"/>
      <c r="D114" s="333"/>
    </row>
    <row r="115" spans="3:4" ht="12.75">
      <c r="C115" s="333"/>
      <c r="D115" s="333"/>
    </row>
    <row r="116" spans="3:4" ht="12.75">
      <c r="C116" s="333"/>
      <c r="D116" s="333"/>
    </row>
    <row r="117" spans="3:4" ht="12.75">
      <c r="C117" s="333"/>
      <c r="D117" s="333"/>
    </row>
    <row r="118" spans="3:4" ht="12.75">
      <c r="C118" s="333"/>
      <c r="D118" s="333"/>
    </row>
    <row r="119" spans="3:4" ht="12.75">
      <c r="C119" s="333"/>
      <c r="D119" s="333"/>
    </row>
    <row r="120" spans="3:4" ht="12.75">
      <c r="C120" s="333"/>
      <c r="D120" s="333"/>
    </row>
    <row r="121" spans="3:4" ht="12.75">
      <c r="C121" s="333"/>
      <c r="D121" s="333"/>
    </row>
    <row r="122" spans="3:4" ht="12.75">
      <c r="C122" s="333"/>
      <c r="D122" s="333"/>
    </row>
    <row r="123" spans="3:4" ht="12.75">
      <c r="C123" s="333"/>
      <c r="D123" s="333"/>
    </row>
    <row r="124" spans="3:4" ht="12.75">
      <c r="C124" s="333"/>
      <c r="D124" s="333"/>
    </row>
    <row r="125" spans="3:4" ht="12.75">
      <c r="C125" s="333"/>
      <c r="D125" s="333"/>
    </row>
    <row r="126" spans="3:4" ht="12.75">
      <c r="C126" s="333"/>
      <c r="D126" s="333"/>
    </row>
    <row r="127" spans="3:4" ht="12.75">
      <c r="C127" s="333"/>
      <c r="D127" s="333"/>
    </row>
    <row r="128" spans="3:4" ht="12.75">
      <c r="C128" s="333"/>
      <c r="D128" s="333"/>
    </row>
    <row r="129" spans="3:4" ht="12.75">
      <c r="C129" s="333"/>
      <c r="D129" s="333"/>
    </row>
    <row r="130" spans="3:4" ht="12.75">
      <c r="C130" s="333"/>
      <c r="D130" s="333"/>
    </row>
    <row r="131" spans="3:4" ht="12.75">
      <c r="C131" s="333"/>
      <c r="D131" s="333"/>
    </row>
    <row r="132" spans="3:5" ht="12.75">
      <c r="C132" s="333"/>
      <c r="D132" s="333"/>
      <c r="E132" s="333" t="e">
        <f>+E130+E127+E94+#REF!+E84+#REF!</f>
        <v>#REF!</v>
      </c>
    </row>
    <row r="133" spans="3:4" ht="12.75">
      <c r="C133" s="333"/>
      <c r="D133" s="333"/>
    </row>
    <row r="134" spans="3:4" ht="12.75">
      <c r="C134" s="333"/>
      <c r="D134" s="333"/>
    </row>
    <row r="135" spans="3:4" ht="12.75">
      <c r="C135" s="333"/>
      <c r="D135" s="333"/>
    </row>
    <row r="136" spans="3:4" ht="12.75">
      <c r="C136" s="333"/>
      <c r="D136" s="333"/>
    </row>
    <row r="137" spans="3:4" ht="12.75">
      <c r="C137" s="333"/>
      <c r="D137" s="333"/>
    </row>
    <row r="138" spans="3:4" ht="12.75">
      <c r="C138" s="333"/>
      <c r="D138" s="333"/>
    </row>
    <row r="139" spans="3:4" ht="12.75">
      <c r="C139" s="333"/>
      <c r="D139" s="333"/>
    </row>
    <row r="140" spans="3:4" ht="12.75">
      <c r="C140" s="333"/>
      <c r="D140" s="333"/>
    </row>
    <row r="141" spans="3:4" ht="12.75">
      <c r="C141" s="333"/>
      <c r="D141" s="333"/>
    </row>
    <row r="142" spans="3:4" ht="12.75">
      <c r="C142" s="333"/>
      <c r="D142" s="333"/>
    </row>
    <row r="143" spans="3:4" ht="12.75">
      <c r="C143" s="333"/>
      <c r="D143" s="333"/>
    </row>
    <row r="144" spans="3:4" ht="12.75">
      <c r="C144" s="333"/>
      <c r="D144" s="333"/>
    </row>
    <row r="145" spans="3:4" ht="12.75">
      <c r="C145" s="333"/>
      <c r="D145" s="333"/>
    </row>
    <row r="146" spans="3:4" ht="12.75">
      <c r="C146" s="333"/>
      <c r="D146" s="333"/>
    </row>
    <row r="147" spans="3:4" ht="12.75">
      <c r="C147" s="333"/>
      <c r="D147" s="333"/>
    </row>
    <row r="148" spans="3:4" ht="12.75">
      <c r="C148" s="333"/>
      <c r="D148" s="333"/>
    </row>
    <row r="149" spans="3:4" ht="12.75">
      <c r="C149" s="333"/>
      <c r="D149" s="333"/>
    </row>
    <row r="150" spans="3:4" ht="12.75">
      <c r="C150" s="333"/>
      <c r="D150" s="333"/>
    </row>
    <row r="151" spans="3:4" ht="12.75">
      <c r="C151" s="333"/>
      <c r="D151" s="333"/>
    </row>
    <row r="152" spans="3:4" ht="12.75">
      <c r="C152" s="333"/>
      <c r="D152" s="333"/>
    </row>
    <row r="153" spans="3:4" ht="12.75">
      <c r="C153" s="333"/>
      <c r="D153" s="333"/>
    </row>
    <row r="154" spans="3:4" ht="12.75">
      <c r="C154" s="333"/>
      <c r="D154" s="333"/>
    </row>
    <row r="155" spans="3:4" ht="12.75">
      <c r="C155" s="333"/>
      <c r="D155" s="333"/>
    </row>
    <row r="156" spans="3:4" ht="12.75">
      <c r="C156" s="333"/>
      <c r="D156" s="333"/>
    </row>
    <row r="157" spans="3:4" ht="12.75">
      <c r="C157" s="333"/>
      <c r="D157" s="333"/>
    </row>
    <row r="158" spans="3:4" ht="12.75">
      <c r="C158" s="333"/>
      <c r="D158" s="333"/>
    </row>
    <row r="159" spans="3:4" ht="12.75">
      <c r="C159" s="333"/>
      <c r="D159" s="333"/>
    </row>
    <row r="160" spans="3:4" ht="12.75">
      <c r="C160" s="333"/>
      <c r="D160" s="333"/>
    </row>
    <row r="161" spans="3:4" ht="12.75">
      <c r="C161" s="333"/>
      <c r="D161" s="333"/>
    </row>
    <row r="162" spans="3:4" ht="12.75">
      <c r="C162" s="333"/>
      <c r="D162" s="333"/>
    </row>
    <row r="163" spans="3:4" ht="12.75">
      <c r="C163" s="333"/>
      <c r="D163" s="333"/>
    </row>
    <row r="164" spans="3:4" ht="12.75">
      <c r="C164" s="333"/>
      <c r="D164" s="333"/>
    </row>
    <row r="165" spans="3:4" ht="12.75">
      <c r="C165" s="333"/>
      <c r="D165" s="333"/>
    </row>
    <row r="166" spans="3:4" ht="12.75">
      <c r="C166" s="333"/>
      <c r="D166" s="333"/>
    </row>
    <row r="167" spans="3:4" ht="12.75">
      <c r="C167" s="333"/>
      <c r="D167" s="333"/>
    </row>
    <row r="168" spans="3:4" ht="12.75">
      <c r="C168" s="333"/>
      <c r="D168" s="333"/>
    </row>
    <row r="169" spans="3:4" ht="12.75">
      <c r="C169" s="333"/>
      <c r="D169" s="333"/>
    </row>
    <row r="170" spans="3:4" ht="12.75">
      <c r="C170" s="333"/>
      <c r="D170" s="333"/>
    </row>
    <row r="171" spans="3:4" ht="12.75">
      <c r="C171" s="333"/>
      <c r="D171" s="333"/>
    </row>
    <row r="172" spans="3:4" ht="12.75">
      <c r="C172" s="333"/>
      <c r="D172" s="333"/>
    </row>
    <row r="173" spans="3:4" ht="12.75">
      <c r="C173" s="333"/>
      <c r="D173" s="333"/>
    </row>
    <row r="174" spans="3:4" ht="12.75">
      <c r="C174" s="333"/>
      <c r="D174" s="333"/>
    </row>
    <row r="175" spans="3:4" ht="12.75">
      <c r="C175" s="333"/>
      <c r="D175" s="333"/>
    </row>
    <row r="176" spans="3:4" ht="12.75">
      <c r="C176" s="333"/>
      <c r="D176" s="333"/>
    </row>
    <row r="177" spans="3:4" ht="12.75">
      <c r="C177" s="333"/>
      <c r="D177" s="333"/>
    </row>
    <row r="178" spans="3:4" ht="12.75">
      <c r="C178" s="333"/>
      <c r="D178" s="333"/>
    </row>
    <row r="179" spans="3:4" ht="12.75">
      <c r="C179" s="333"/>
      <c r="D179" s="333"/>
    </row>
    <row r="180" spans="3:4" ht="12.75">
      <c r="C180" s="333"/>
      <c r="D180" s="333"/>
    </row>
    <row r="181" spans="3:4" ht="12.75">
      <c r="C181" s="333"/>
      <c r="D181" s="333"/>
    </row>
    <row r="182" spans="3:4" ht="12.75">
      <c r="C182" s="333"/>
      <c r="D182" s="333"/>
    </row>
    <row r="183" spans="3:4" ht="12.75">
      <c r="C183" s="333"/>
      <c r="D183" s="333"/>
    </row>
    <row r="184" spans="3:4" ht="12.75">
      <c r="C184" s="333"/>
      <c r="D184" s="333"/>
    </row>
    <row r="185" spans="3:4" ht="12.75">
      <c r="C185" s="333"/>
      <c r="D185" s="333"/>
    </row>
    <row r="186" spans="3:4" ht="12.75">
      <c r="C186" s="333"/>
      <c r="D186" s="333"/>
    </row>
    <row r="187" spans="3:4" ht="12.75">
      <c r="C187" s="333"/>
      <c r="D187" s="333"/>
    </row>
    <row r="188" spans="3:4" ht="12.75">
      <c r="C188" s="333"/>
      <c r="D188" s="333"/>
    </row>
    <row r="189" spans="3:4" ht="12.75">
      <c r="C189" s="333"/>
      <c r="D189" s="333"/>
    </row>
    <row r="190" spans="3:4" ht="12.75">
      <c r="C190" s="333"/>
      <c r="D190" s="333"/>
    </row>
    <row r="191" spans="3:4" ht="12.75">
      <c r="C191" s="333"/>
      <c r="D191" s="333"/>
    </row>
    <row r="192" spans="3:4" ht="12.75">
      <c r="C192" s="333"/>
      <c r="D192" s="333"/>
    </row>
    <row r="193" spans="3:4" ht="12.75">
      <c r="C193" s="333"/>
      <c r="D193" s="333"/>
    </row>
    <row r="194" spans="3:4" ht="12.75">
      <c r="C194" s="333"/>
      <c r="D194" s="333"/>
    </row>
    <row r="195" spans="3:4" ht="12.75">
      <c r="C195" s="333"/>
      <c r="D195" s="333"/>
    </row>
    <row r="196" spans="3:4" ht="12.75">
      <c r="C196" s="333"/>
      <c r="D196" s="333"/>
    </row>
    <row r="197" spans="3:4" ht="12.75">
      <c r="C197" s="333"/>
      <c r="D197" s="333"/>
    </row>
    <row r="198" spans="3:4" ht="12.75">
      <c r="C198" s="333"/>
      <c r="D198" s="333"/>
    </row>
    <row r="199" spans="3:4" ht="12.75">
      <c r="C199" s="333"/>
      <c r="D199" s="333"/>
    </row>
    <row r="200" spans="3:4" ht="12.75">
      <c r="C200" s="333"/>
      <c r="D200" s="333"/>
    </row>
    <row r="201" spans="3:4" ht="12.75">
      <c r="C201" s="333"/>
      <c r="D201" s="333"/>
    </row>
    <row r="202" spans="3:4" ht="12.75">
      <c r="C202" s="333"/>
      <c r="D202" s="333"/>
    </row>
    <row r="203" spans="3:4" ht="12.75">
      <c r="C203" s="333"/>
      <c r="D203" s="333"/>
    </row>
    <row r="204" spans="3:4" ht="12.75">
      <c r="C204" s="333"/>
      <c r="D204" s="333"/>
    </row>
    <row r="205" spans="3:4" ht="12.75">
      <c r="C205" s="333"/>
      <c r="D205" s="333"/>
    </row>
    <row r="206" spans="3:4" ht="12.75">
      <c r="C206" s="333"/>
      <c r="D206" s="333"/>
    </row>
    <row r="207" spans="3:4" ht="12.75">
      <c r="C207" s="333"/>
      <c r="D207" s="333"/>
    </row>
    <row r="208" spans="3:4" ht="12.75">
      <c r="C208" s="333"/>
      <c r="D208" s="333"/>
    </row>
    <row r="209" spans="3:4" ht="12.75">
      <c r="C209" s="333"/>
      <c r="D209" s="333"/>
    </row>
    <row r="210" spans="3:4" ht="12.75">
      <c r="C210" s="333"/>
      <c r="D210" s="333"/>
    </row>
    <row r="211" spans="3:4" ht="12.75">
      <c r="C211" s="333"/>
      <c r="D211" s="333"/>
    </row>
    <row r="212" spans="3:4" ht="12.75">
      <c r="C212" s="333"/>
      <c r="D212" s="333"/>
    </row>
    <row r="213" spans="3:4" ht="12.75">
      <c r="C213" s="333"/>
      <c r="D213" s="333"/>
    </row>
    <row r="214" spans="3:4" ht="12.75">
      <c r="C214" s="333"/>
      <c r="D214" s="333"/>
    </row>
    <row r="215" spans="3:4" ht="12.75">
      <c r="C215" s="333"/>
      <c r="D215" s="333"/>
    </row>
    <row r="216" spans="3:4" ht="12.75">
      <c r="C216" s="333"/>
      <c r="D216" s="333"/>
    </row>
    <row r="217" spans="3:4" ht="12.75">
      <c r="C217" s="333"/>
      <c r="D217" s="333"/>
    </row>
    <row r="218" spans="3:4" ht="12.75">
      <c r="C218" s="333"/>
      <c r="D218" s="33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90" t="s">
        <v>231</v>
      </c>
      <c r="C1" s="391"/>
      <c r="D1" s="392"/>
      <c r="E1" s="390" t="s">
        <v>237</v>
      </c>
      <c r="F1" s="391"/>
      <c r="G1" s="392"/>
      <c r="H1" s="391" t="s">
        <v>233</v>
      </c>
      <c r="I1" s="391"/>
      <c r="J1" s="392"/>
      <c r="K1" s="390" t="s">
        <v>234</v>
      </c>
      <c r="L1" s="391"/>
      <c r="M1" s="391"/>
      <c r="N1" s="390" t="s">
        <v>238</v>
      </c>
      <c r="O1" s="391"/>
      <c r="P1" s="392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93" t="s">
        <v>231</v>
      </c>
      <c r="C10" s="394"/>
      <c r="D10" s="395"/>
      <c r="E10" s="393" t="s">
        <v>232</v>
      </c>
      <c r="F10" s="394"/>
      <c r="G10" s="395"/>
      <c r="H10" s="393"/>
      <c r="I10" s="394"/>
      <c r="J10" s="395"/>
      <c r="K10" s="393"/>
      <c r="L10" s="394"/>
      <c r="M10" s="395"/>
      <c r="N10" s="393"/>
      <c r="O10" s="394"/>
      <c r="P10" s="395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ab007295</cp:lastModifiedBy>
  <cp:lastPrinted>2007-04-30T14:43:41Z</cp:lastPrinted>
  <dcterms:created xsi:type="dcterms:W3CDTF">2000-04-06T09:46:24Z</dcterms:created>
  <dcterms:modified xsi:type="dcterms:W3CDTF">2010-05-28T06:02:27Z</dcterms:modified>
  <cp:category/>
  <cp:version/>
  <cp:contentType/>
  <cp:contentStatus/>
</cp:coreProperties>
</file>