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8048" windowHeight="5664" tabRatio="830" activeTab="0"/>
  </bookViews>
  <sheets>
    <sheet name="Attivo" sheetId="1" r:id="rId1"/>
    <sheet name="Passivo" sheetId="2" r:id="rId2"/>
    <sheet name="P&amp;L" sheetId="3" r:id="rId3"/>
    <sheet name="CE IAS confronto" sheetId="4" state="hidden" r:id="rId4"/>
    <sheet name="NFP" sheetId="5" r:id="rId5"/>
  </sheets>
  <definedNames>
    <definedName name="_xlnm.Print_Area" localSheetId="0">'Attivo'!$A$1:$G$32</definedName>
    <definedName name="_xlnm.Print_Area" localSheetId="3">'CE IAS confronto'!$A$1:$I$41</definedName>
    <definedName name="_xlnm.Print_Area" localSheetId="4">'NFP'!$A$1:$D$31</definedName>
    <definedName name="_xlnm.Print_Area" localSheetId="2">'P&amp;L'!$A$1:$G$40</definedName>
    <definedName name="_xlnm.Print_Area" localSheetId="1">'Passivo'!$A$1:$G$33</definedName>
    <definedName name="EV__LASTREFTIME__" hidden="1">43513.615775463</definedName>
  </definedNames>
  <calcPr fullCalcOnLoad="1"/>
</workbook>
</file>

<file path=xl/sharedStrings.xml><?xml version="1.0" encoding="utf-8"?>
<sst xmlns="http://schemas.openxmlformats.org/spreadsheetml/2006/main" count="173" uniqueCount="106">
  <si>
    <t>ATTIVITA'</t>
  </si>
  <si>
    <t>Rimanenze</t>
  </si>
  <si>
    <t>Patrimonio netto</t>
  </si>
  <si>
    <t>Investimenti immobiliari</t>
  </si>
  <si>
    <t>Partecipazioni</t>
  </si>
  <si>
    <t>Totale Attività non correnti</t>
  </si>
  <si>
    <t>Altre attività finanziarie</t>
  </si>
  <si>
    <t>Totale Passività non correnti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</si>
  <si>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</si>
  <si>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</si>
  <si>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</si>
  <si>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</si>
  <si>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</si>
  <si>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</si>
  <si>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</si>
  <si>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</si>
  <si>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</si>
  <si>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</si>
  <si>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</si>
  <si>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</si>
  <si>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</si>
  <si>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</si>
  <si>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</si>
  <si>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Proventi finanziari</t>
  </si>
  <si>
    <t>Oneri finanziari</t>
  </si>
  <si>
    <t>Imposte del periodo</t>
  </si>
  <si>
    <t>Risultato derivante da attività di funzionamento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</si>
  <si>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</si>
  <si>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</si>
  <si>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</si>
  <si>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</si>
  <si>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</si>
  <si>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</si>
  <si>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</si>
  <si>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</si>
  <si>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</si>
  <si>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</si>
  <si>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</si>
  <si>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</si>
  <si>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</si>
  <si>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</si>
  <si>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</si>
  <si>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</si>
  <si>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Debiti tributari</t>
  </si>
  <si>
    <t>Passività correnti</t>
  </si>
  <si>
    <t>In migliaia di euro</t>
  </si>
  <si>
    <t>Note</t>
  </si>
  <si>
    <t>PATRIMONIO NETTO E PASSIVITA'</t>
  </si>
  <si>
    <t>TOTALE PATRIMONIO NETTO E PASSIVITA'</t>
  </si>
  <si>
    <t>TOTALE ATTIVITA'</t>
  </si>
  <si>
    <t>Debiti verso altri finanziatori</t>
  </si>
  <si>
    <t>Debiti verso società di factoring</t>
  </si>
  <si>
    <t>Titoli</t>
  </si>
  <si>
    <t>Altri crediti</t>
  </si>
  <si>
    <t>Utile (perdita) del periodo</t>
  </si>
  <si>
    <t>Liquidità</t>
  </si>
  <si>
    <t>Crediti finanziari correnti</t>
  </si>
  <si>
    <t xml:space="preserve">Debiti verso banche </t>
  </si>
  <si>
    <t>Quota corrente debiti verso altri finanziatori</t>
  </si>
  <si>
    <t>INDEBITAMENTO FINANZIARIO NETTO</t>
  </si>
  <si>
    <t>Situazione Patrimoniale - finanziaria consolidata</t>
  </si>
  <si>
    <t>Posizione finanziaria netta consolidata / (Indebitamento finanziario netto)</t>
  </si>
  <si>
    <t>CONTO ECONOMICO CONSOLIDATO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</si>
  <si>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</si>
  <si>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</si>
  <si>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</si>
  <si>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</si>
  <si>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Ebitda</t>
  </si>
  <si>
    <t>Totale</t>
  </si>
  <si>
    <t>Prestito obbligazionario</t>
  </si>
  <si>
    <t>di cui Parti correlate</t>
  </si>
  <si>
    <t>Prov/Oneri fin netti</t>
  </si>
  <si>
    <t>Saldo finanziari</t>
  </si>
  <si>
    <t>Amm. Totali</t>
  </si>
  <si>
    <t xml:space="preserve">Utile per azione (dati in €) </t>
  </si>
  <si>
    <t xml:space="preserve">Utile diluito per azione (dati in €) </t>
  </si>
  <si>
    <t>Ammortamento e costi di impairment immobili, impianti e macchinari</t>
  </si>
  <si>
    <t>Ammortamento e costi di impairment attività immateriali</t>
  </si>
  <si>
    <t>incidenza</t>
  </si>
  <si>
    <t xml:space="preserve">Risultato prima delle imposte </t>
  </si>
  <si>
    <t>PROSPETTO DI RICONCILIAZIONE EBITDA</t>
  </si>
  <si>
    <t>Attività immateriali</t>
  </si>
  <si>
    <t xml:space="preserve">Crediti commerciali </t>
  </si>
  <si>
    <t>Totale Attività correnti</t>
  </si>
  <si>
    <t xml:space="preserve">Debiti commerciali </t>
  </si>
  <si>
    <t>Disponibilita' liquide e mezzi equivalenti</t>
  </si>
  <si>
    <t>Riprese di valore (svalutazioni) nette di crediti commerciali e altri crediti</t>
  </si>
  <si>
    <t>Ammortamento diritti d'uso</t>
  </si>
  <si>
    <t>Diritti d'uso</t>
  </si>
  <si>
    <t>1° Semestre 2019 con IFRS 16</t>
  </si>
  <si>
    <t>1° Semestre 2019 old</t>
  </si>
  <si>
    <t>Passività fin. per diritti d'uso</t>
  </si>
  <si>
    <t>1° Trimestre 2020</t>
  </si>
  <si>
    <t xml:space="preserve">Passività finanziarie </t>
  </si>
  <si>
    <t xml:space="preserve">Passività fin. per diritti d'uso </t>
  </si>
  <si>
    <t xml:space="preserve">Passività finanziarie scadenti </t>
  </si>
  <si>
    <t xml:space="preserve">Altri debiti </t>
  </si>
  <si>
    <t>. di cui per leasing finanziari</t>
  </si>
  <si>
    <t>. di cui per leasing operativi</t>
  </si>
  <si>
    <t>Crediti verso erario</t>
  </si>
  <si>
    <t>Quota corrente finanziamenti bancari a medio/lungo termine</t>
  </si>
  <si>
    <t>Finanziamenti bancari a medio/lungo termine</t>
  </si>
  <si>
    <t>Al 31 dicembre 2020</t>
  </si>
  <si>
    <t>Al 31 marzo 2021</t>
  </si>
  <si>
    <t>1° Trimestre 2021</t>
  </si>
  <si>
    <t>Impatto IFRS 16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</si>
</sst>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#,##0;\(#,##0\)"/>
    <numFmt numFmtId="187" formatCode="General_)"/>
    <numFmt numFmtId="188" formatCode="#,##0.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#,##0.0"/>
    <numFmt numFmtId="193" formatCode="0_ ;[Red]\-0\ "/>
    <numFmt numFmtId="194" formatCode="0.000"/>
    <numFmt numFmtId="195" formatCode="0;[Red]0"/>
    <numFmt numFmtId="196" formatCode="#,##0_ ;\-#,##0\ "/>
    <numFmt numFmtId="197" formatCode="#,##0.000;\(#,##0.000\)"/>
    <numFmt numFmtId="198" formatCode="#,##0.0000;\(#,##0.0000\)"/>
    <numFmt numFmtId="199" formatCode="#,##0.0;\(#,##0.0\)"/>
    <numFmt numFmtId="200" formatCode="#,##0.00;\(#,##0.00\)"/>
    <numFmt numFmtId="201" formatCode="_-* #,##0.000_-;\-* #,##0.000_-;_-* &quot;-&quot;???_-;_-@_-"/>
    <numFmt numFmtId="202" formatCode="0.0%"/>
    <numFmt numFmtId="203" formatCode="_-* #,##0.0_-;\-* #,##0.0_-;_-* &quot;-&quot;??_-;_-@_-"/>
    <numFmt numFmtId="204" formatCode="_-* #,##0_-;\-* #,##0_-;_-* &quot;-&quot;??_-;_-@_-"/>
    <numFmt numFmtId="205" formatCode="&quot;Sì&quot;;&quot;Sì&quot;;&quot;No&quot;"/>
    <numFmt numFmtId="206" formatCode="&quot;Vero&quot;;&quot;Vero&quot;;&quot;Falso&quot;"/>
    <numFmt numFmtId="207" formatCode="&quot;Attivo&quot;;&quot;Attivo&quot;;&quot;Disattivo&quot;"/>
    <numFmt numFmtId="208" formatCode="_-* #,##0.000_-;\-* #,##0.000_-;_-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00000"/>
    <numFmt numFmtId="213" formatCode="0.00000"/>
    <numFmt numFmtId="214" formatCode="0.00000%"/>
    <numFmt numFmtId="215" formatCode="0.000%"/>
    <numFmt numFmtId="216" formatCode="0.0"/>
    <numFmt numFmtId="217" formatCode="#,##0.00000"/>
    <numFmt numFmtId="218" formatCode="#,##0.0000"/>
    <numFmt numFmtId="219" formatCode="#,##0.00000;\(#,##0.00000\)"/>
    <numFmt numFmtId="220" formatCode="[$€-2]\ #.##000_);[Red]\([$€-2]\ #.##000\)"/>
    <numFmt numFmtId="221" formatCode="0.0000%"/>
    <numFmt numFmtId="222" formatCode="[$-410]dddd\ d\ mmmm\ yyyy"/>
    <numFmt numFmtId="223" formatCode="&quot;Attivo&quot;;&quot;Attivo&quot;;&quot;Inattivo&quot;"/>
    <numFmt numFmtId="224" formatCode="#,##0_ ;\(#,##0\)\ "/>
    <numFmt numFmtId="225" formatCode="_-* #,##0\ _€_-;\-* #,##0\ _€_-;_-* &quot;-&quot;??\ _€_-;_-@_-"/>
  </numFmts>
  <fonts count="5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i/>
      <sz val="9"/>
      <name val="Verdan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65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85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186" fontId="3" fillId="0" borderId="0" xfId="49" applyNumberFormat="1" applyFont="1" applyFill="1">
      <alignment/>
      <protection/>
    </xf>
    <xf numFmtId="186" fontId="3" fillId="0" borderId="0" xfId="49" applyNumberFormat="1" applyFont="1">
      <alignment/>
      <protection/>
    </xf>
    <xf numFmtId="186" fontId="0" fillId="0" borderId="0" xfId="49" applyNumberFormat="1" applyFill="1">
      <alignment/>
      <protection/>
    </xf>
    <xf numFmtId="199" fontId="2" fillId="0" borderId="0" xfId="49" applyNumberFormat="1" applyFont="1" applyFill="1">
      <alignment/>
      <protection/>
    </xf>
    <xf numFmtId="186" fontId="2" fillId="0" borderId="0" xfId="49" applyNumberFormat="1" applyFont="1" applyFill="1">
      <alignment/>
      <protection/>
    </xf>
    <xf numFmtId="199" fontId="7" fillId="0" borderId="0" xfId="49" applyNumberFormat="1" applyFont="1" applyFill="1">
      <alignment/>
      <protection/>
    </xf>
    <xf numFmtId="199" fontId="0" fillId="0" borderId="10" xfId="49" applyNumberFormat="1" applyFont="1" applyFill="1" applyBorder="1" applyAlignment="1">
      <alignment horizontal="right" wrapText="1"/>
      <protection/>
    </xf>
    <xf numFmtId="186" fontId="0" fillId="0" borderId="0" xfId="49" applyNumberFormat="1" applyFont="1" applyFill="1">
      <alignment/>
      <protection/>
    </xf>
    <xf numFmtId="186" fontId="1" fillId="0" borderId="0" xfId="49" applyNumberFormat="1" applyFont="1" applyFill="1" applyBorder="1" applyAlignment="1" applyProtection="1">
      <alignment horizontal="left" vertical="center"/>
      <protection/>
    </xf>
    <xf numFmtId="186" fontId="0" fillId="0" borderId="0" xfId="49" applyNumberFormat="1" applyFont="1" applyFill="1" applyAlignment="1" applyProtection="1">
      <alignment horizontal="left" vertical="center" wrapText="1"/>
      <protection/>
    </xf>
    <xf numFmtId="186" fontId="1" fillId="0" borderId="11" xfId="49" applyNumberFormat="1" applyFont="1" applyFill="1" applyBorder="1" applyAlignment="1" applyProtection="1">
      <alignment horizontal="left" vertical="center"/>
      <protection/>
    </xf>
    <xf numFmtId="186" fontId="1" fillId="0" borderId="0" xfId="49" applyNumberFormat="1" applyFont="1" applyFill="1" applyBorder="1">
      <alignment/>
      <protection/>
    </xf>
    <xf numFmtId="186" fontId="0" fillId="0" borderId="0" xfId="49" applyNumberFormat="1" applyFont="1" applyFill="1" applyBorder="1" applyProtection="1">
      <alignment/>
      <protection/>
    </xf>
    <xf numFmtId="186" fontId="0" fillId="0" borderId="0" xfId="49" applyNumberFormat="1" applyFont="1" applyFill="1" applyBorder="1" applyAlignment="1" applyProtection="1">
      <alignment horizontal="right"/>
      <protection/>
    </xf>
    <xf numFmtId="186" fontId="0" fillId="0" borderId="0" xfId="49" applyNumberFormat="1" applyFont="1" applyFill="1" applyBorder="1">
      <alignment/>
      <protection/>
    </xf>
    <xf numFmtId="186" fontId="0" fillId="0" borderId="0" xfId="49" applyNumberFormat="1" applyFont="1" applyFill="1" applyBorder="1" applyAlignment="1" applyProtection="1">
      <alignment horizontal="left"/>
      <protection/>
    </xf>
    <xf numFmtId="186" fontId="1" fillId="0" borderId="12" xfId="49" applyNumberFormat="1" applyFont="1" applyFill="1" applyBorder="1" applyProtection="1">
      <alignment/>
      <protection/>
    </xf>
    <xf numFmtId="186" fontId="1" fillId="0" borderId="0" xfId="49" applyNumberFormat="1" applyFont="1" applyFill="1" applyProtection="1">
      <alignment/>
      <protection/>
    </xf>
    <xf numFmtId="186" fontId="0" fillId="0" borderId="0" xfId="49" applyNumberFormat="1" applyFont="1" applyFill="1" applyProtection="1">
      <alignment/>
      <protection/>
    </xf>
    <xf numFmtId="186" fontId="0" fillId="0" borderId="0" xfId="49" applyNumberFormat="1" applyFont="1" applyFill="1" applyAlignment="1" applyProtection="1">
      <alignment horizontal="right"/>
      <protection/>
    </xf>
    <xf numFmtId="186" fontId="0" fillId="0" borderId="0" xfId="49" applyNumberFormat="1" applyFont="1" applyFill="1" applyAlignment="1" applyProtection="1">
      <alignment horizontal="left"/>
      <protection/>
    </xf>
    <xf numFmtId="186" fontId="1" fillId="0" borderId="12" xfId="49" applyNumberFormat="1" applyFont="1" applyFill="1" applyBorder="1">
      <alignment/>
      <protection/>
    </xf>
    <xf numFmtId="186" fontId="1" fillId="0" borderId="13" xfId="49" applyNumberFormat="1" applyFont="1" applyFill="1" applyBorder="1">
      <alignment/>
      <protection/>
    </xf>
    <xf numFmtId="186" fontId="1" fillId="0" borderId="10" xfId="49" applyNumberFormat="1" applyFont="1" applyFill="1" applyBorder="1" applyAlignment="1" applyProtection="1">
      <alignment horizontal="left" vertical="center"/>
      <protection/>
    </xf>
    <xf numFmtId="199" fontId="0" fillId="0" borderId="0" xfId="49" applyNumberFormat="1" applyFont="1" applyFill="1" applyBorder="1" applyAlignment="1">
      <alignment horizontal="right" wrapText="1"/>
      <protection/>
    </xf>
    <xf numFmtId="186" fontId="0" fillId="0" borderId="0" xfId="49" applyNumberFormat="1" applyFont="1" applyFill="1" applyAlignment="1" applyProtection="1">
      <alignment vertical="center"/>
      <protection/>
    </xf>
    <xf numFmtId="199" fontId="0" fillId="0" borderId="0" xfId="49" applyNumberFormat="1" applyFont="1" applyFill="1">
      <alignment/>
      <protection/>
    </xf>
    <xf numFmtId="199" fontId="3" fillId="0" borderId="0" xfId="49" applyNumberFormat="1" applyFont="1" applyFill="1">
      <alignment/>
      <protection/>
    </xf>
    <xf numFmtId="186" fontId="0" fillId="0" borderId="11" xfId="49" applyNumberFormat="1" applyFont="1" applyFill="1" applyBorder="1" applyAlignment="1">
      <alignment horizontal="right" wrapText="1"/>
      <protection/>
    </xf>
    <xf numFmtId="186" fontId="0" fillId="0" borderId="0" xfId="49" applyNumberFormat="1" applyFont="1">
      <alignment/>
      <protection/>
    </xf>
    <xf numFmtId="186" fontId="0" fillId="0" borderId="0" xfId="49" applyNumberFormat="1" applyFont="1" applyFill="1" applyAlignment="1">
      <alignment horizontal="right"/>
      <protection/>
    </xf>
    <xf numFmtId="186" fontId="0" fillId="0" borderId="0" xfId="49" applyNumberFormat="1" applyFont="1" applyFill="1" applyAlignment="1" applyProtection="1">
      <alignment horizontal="right" wrapText="1"/>
      <protection/>
    </xf>
    <xf numFmtId="186" fontId="0" fillId="0" borderId="13" xfId="49" applyNumberFormat="1" applyFont="1" applyFill="1" applyBorder="1" applyAlignment="1" applyProtection="1">
      <alignment horizontal="right"/>
      <protection/>
    </xf>
    <xf numFmtId="186" fontId="1" fillId="0" borderId="11" xfId="49" applyNumberFormat="1" applyFont="1" applyFill="1" applyBorder="1" applyAlignment="1">
      <alignment horizontal="right" wrapText="1"/>
      <protection/>
    </xf>
    <xf numFmtId="186" fontId="0" fillId="0" borderId="0" xfId="49" applyNumberFormat="1" applyFont="1" applyFill="1" applyAlignment="1" applyProtection="1">
      <alignment horizontal="left" wrapText="1"/>
      <protection/>
    </xf>
    <xf numFmtId="186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99" fontId="0" fillId="0" borderId="10" xfId="49" applyNumberFormat="1" applyFont="1" applyFill="1" applyBorder="1" applyAlignment="1">
      <alignment horizontal="left" wrapText="1"/>
      <protection/>
    </xf>
    <xf numFmtId="199" fontId="3" fillId="0" borderId="0" xfId="49" applyNumberFormat="1" applyFont="1" applyFill="1" applyBorder="1">
      <alignment/>
      <protection/>
    </xf>
    <xf numFmtId="199" fontId="0" fillId="0" borderId="0" xfId="49" applyNumberFormat="1" applyFont="1" applyFill="1" applyBorder="1" applyAlignment="1">
      <alignment horizontal="center" wrapText="1"/>
      <protection/>
    </xf>
    <xf numFmtId="199" fontId="7" fillId="0" borderId="0" xfId="49" applyNumberFormat="1" applyFont="1" applyFill="1" applyBorder="1">
      <alignment/>
      <protection/>
    </xf>
    <xf numFmtId="186" fontId="2" fillId="0" borderId="0" xfId="49" applyNumberFormat="1" applyFont="1" applyFill="1" applyBorder="1">
      <alignment/>
      <protection/>
    </xf>
    <xf numFmtId="199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99" fontId="0" fillId="0" borderId="0" xfId="49" applyNumberFormat="1" applyFont="1" applyFill="1" applyBorder="1">
      <alignment/>
      <protection/>
    </xf>
    <xf numFmtId="186" fontId="3" fillId="0" borderId="0" xfId="49" applyNumberFormat="1" applyFont="1" applyBorder="1">
      <alignment/>
      <protection/>
    </xf>
    <xf numFmtId="186" fontId="8" fillId="0" borderId="0" xfId="49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/>
    </xf>
    <xf numFmtId="186" fontId="0" fillId="0" borderId="0" xfId="49" applyNumberFormat="1" applyFont="1" applyFill="1" applyBorder="1" applyAlignment="1">
      <alignment wrapText="1"/>
      <protection/>
    </xf>
    <xf numFmtId="186" fontId="0" fillId="0" borderId="0" xfId="49" applyNumberFormat="1" applyFont="1" applyFill="1" applyBorder="1" applyAlignment="1">
      <alignment horizontal="right" wrapText="1"/>
      <protection/>
    </xf>
    <xf numFmtId="186" fontId="10" fillId="0" borderId="0" xfId="49" applyNumberFormat="1" applyFont="1" applyFill="1" applyBorder="1" applyAlignment="1" applyProtection="1">
      <alignment horizontal="left" vertical="center"/>
      <protection/>
    </xf>
    <xf numFmtId="186" fontId="11" fillId="0" borderId="0" xfId="49" applyNumberFormat="1" applyFont="1" applyFill="1" applyBorder="1" applyAlignment="1" applyProtection="1">
      <alignment horizontal="left" vertical="center"/>
      <protection/>
    </xf>
    <xf numFmtId="199" fontId="12" fillId="0" borderId="0" xfId="49" applyNumberFormat="1" applyFont="1" applyFill="1" applyBorder="1">
      <alignment/>
      <protection/>
    </xf>
    <xf numFmtId="186" fontId="12" fillId="0" borderId="0" xfId="49" applyNumberFormat="1" applyFont="1" applyFill="1">
      <alignment/>
      <protection/>
    </xf>
    <xf numFmtId="199" fontId="9" fillId="0" borderId="10" xfId="49" applyNumberFormat="1" applyFont="1" applyFill="1" applyBorder="1" applyAlignment="1">
      <alignment horizontal="left" wrapText="1"/>
      <protection/>
    </xf>
    <xf numFmtId="199" fontId="9" fillId="0" borderId="0" xfId="49" applyNumberFormat="1" applyFont="1" applyFill="1" applyBorder="1" applyAlignment="1">
      <alignment horizontal="right" wrapText="1"/>
      <protection/>
    </xf>
    <xf numFmtId="186" fontId="9" fillId="0" borderId="0" xfId="49" applyNumberFormat="1" applyFont="1" applyFill="1">
      <alignment/>
      <protection/>
    </xf>
    <xf numFmtId="199" fontId="11" fillId="0" borderId="0" xfId="49" applyNumberFormat="1" applyFont="1" applyFill="1" applyBorder="1" applyAlignment="1">
      <alignment horizontal="right" wrapText="1"/>
      <protection/>
    </xf>
    <xf numFmtId="186" fontId="9" fillId="0" borderId="0" xfId="49" applyNumberFormat="1" applyFont="1" applyFill="1" applyAlignment="1" applyProtection="1">
      <alignment vertical="center"/>
      <protection/>
    </xf>
    <xf numFmtId="186" fontId="9" fillId="0" borderId="0" xfId="49" applyNumberFormat="1" applyFont="1" applyFill="1" applyBorder="1">
      <alignment/>
      <protection/>
    </xf>
    <xf numFmtId="186" fontId="11" fillId="0" borderId="11" xfId="49" applyNumberFormat="1" applyFont="1" applyFill="1" applyBorder="1" applyAlignment="1" applyProtection="1">
      <alignment vertical="center"/>
      <protection/>
    </xf>
    <xf numFmtId="186" fontId="11" fillId="0" borderId="0" xfId="49" applyNumberFormat="1" applyFont="1" applyFill="1" applyBorder="1" applyAlignment="1" applyProtection="1">
      <alignment vertical="center"/>
      <protection/>
    </xf>
    <xf numFmtId="186" fontId="11" fillId="0" borderId="11" xfId="49" applyNumberFormat="1" applyFont="1" applyFill="1" applyBorder="1">
      <alignment/>
      <protection/>
    </xf>
    <xf numFmtId="186" fontId="11" fillId="0" borderId="0" xfId="49" applyNumberFormat="1" applyFont="1" applyFill="1" applyBorder="1">
      <alignment/>
      <protection/>
    </xf>
    <xf numFmtId="186" fontId="9" fillId="0" borderId="0" xfId="49" applyNumberFormat="1" applyFont="1" applyFill="1" applyAlignment="1" applyProtection="1">
      <alignment horizontal="left" vertical="center"/>
      <protection/>
    </xf>
    <xf numFmtId="186" fontId="11" fillId="0" borderId="13" xfId="49" applyNumberFormat="1" applyFont="1" applyFill="1" applyBorder="1">
      <alignment/>
      <protection/>
    </xf>
    <xf numFmtId="199" fontId="9" fillId="0" borderId="0" xfId="49" applyNumberFormat="1" applyFont="1" applyFill="1">
      <alignment/>
      <protection/>
    </xf>
    <xf numFmtId="199" fontId="13" fillId="0" borderId="14" xfId="49" applyNumberFormat="1" applyFont="1" applyFill="1" applyBorder="1" applyAlignment="1">
      <alignment horizontal="left" wrapText="1"/>
      <protection/>
    </xf>
    <xf numFmtId="199" fontId="13" fillId="0" borderId="14" xfId="49" applyNumberFormat="1" applyFont="1" applyFill="1" applyBorder="1" applyAlignment="1">
      <alignment horizontal="right" wrapText="1"/>
      <protection/>
    </xf>
    <xf numFmtId="199" fontId="11" fillId="0" borderId="0" xfId="49" applyNumberFormat="1" applyFont="1" applyFill="1" applyBorder="1" applyAlignment="1">
      <alignment horizontal="center" wrapText="1"/>
      <protection/>
    </xf>
    <xf numFmtId="199" fontId="11" fillId="0" borderId="10" xfId="49" applyNumberFormat="1" applyFont="1" applyFill="1" applyBorder="1" applyAlignment="1">
      <alignment horizontal="right" wrapText="1"/>
      <protection/>
    </xf>
    <xf numFmtId="199" fontId="14" fillId="0" borderId="10" xfId="49" applyNumberFormat="1" applyFont="1" applyFill="1" applyBorder="1" applyAlignment="1">
      <alignment horizontal="right" wrapText="1"/>
      <protection/>
    </xf>
    <xf numFmtId="0" fontId="0" fillId="0" borderId="0" xfId="49" applyNumberFormat="1" applyFont="1">
      <alignment/>
      <protection/>
    </xf>
    <xf numFmtId="186" fontId="1" fillId="0" borderId="0" xfId="49" applyNumberFormat="1" applyFont="1" applyFill="1" applyBorder="1" applyAlignment="1">
      <alignment horizontal="left" vertical="center"/>
      <protection/>
    </xf>
    <xf numFmtId="186" fontId="1" fillId="0" borderId="0" xfId="49" applyNumberFormat="1" applyFont="1" applyFill="1" applyBorder="1" applyAlignment="1" applyProtection="1">
      <alignment horizontal="left" vertical="center"/>
      <protection/>
    </xf>
    <xf numFmtId="186" fontId="1" fillId="0" borderId="0" xfId="49" applyNumberFormat="1" applyFont="1" applyFill="1" applyBorder="1">
      <alignment/>
      <protection/>
    </xf>
    <xf numFmtId="186" fontId="1" fillId="0" borderId="0" xfId="49" applyNumberFormat="1" applyFont="1" applyFill="1" applyAlignment="1" applyProtection="1">
      <alignment horizontal="left"/>
      <protection/>
    </xf>
    <xf numFmtId="186" fontId="1" fillId="0" borderId="0" xfId="49" applyNumberFormat="1" applyFont="1" applyFill="1">
      <alignment/>
      <protection/>
    </xf>
    <xf numFmtId="186" fontId="1" fillId="0" borderId="13" xfId="49" applyNumberFormat="1" applyFont="1" applyBorder="1">
      <alignment/>
      <protection/>
    </xf>
    <xf numFmtId="186" fontId="1" fillId="0" borderId="13" xfId="49" applyNumberFormat="1" applyFont="1" applyBorder="1" applyAlignment="1">
      <alignment horizontal="right"/>
      <protection/>
    </xf>
    <xf numFmtId="186" fontId="1" fillId="0" borderId="13" xfId="49" applyNumberFormat="1" applyFont="1" applyFill="1" applyBorder="1">
      <alignment/>
      <protection/>
    </xf>
    <xf numFmtId="186" fontId="1" fillId="0" borderId="13" xfId="49" applyNumberFormat="1" applyFont="1" applyFill="1" applyBorder="1" applyAlignment="1">
      <alignment horizontal="right"/>
      <protection/>
    </xf>
    <xf numFmtId="186" fontId="1" fillId="0" borderId="13" xfId="49" applyNumberFormat="1" applyFont="1" applyFill="1" applyBorder="1" applyAlignment="1">
      <alignment wrapText="1"/>
      <protection/>
    </xf>
    <xf numFmtId="186" fontId="1" fillId="0" borderId="13" xfId="49" applyNumberFormat="1" applyFont="1" applyFill="1" applyBorder="1" applyAlignment="1">
      <alignment horizontal="right" wrapText="1"/>
      <protection/>
    </xf>
    <xf numFmtId="186" fontId="1" fillId="0" borderId="0" xfId="49" applyNumberFormat="1" applyFont="1" applyFill="1" applyBorder="1" applyAlignment="1">
      <alignment wrapText="1"/>
      <protection/>
    </xf>
    <xf numFmtId="186" fontId="1" fillId="0" borderId="0" xfId="49" applyNumberFormat="1" applyFont="1" applyFill="1" applyBorder="1" applyAlignment="1">
      <alignment horizontal="right" wrapText="1"/>
      <protection/>
    </xf>
    <xf numFmtId="186" fontId="1" fillId="0" borderId="13" xfId="49" applyNumberFormat="1" applyFont="1" applyFill="1" applyBorder="1" applyAlignment="1" applyProtection="1">
      <alignment horizontal="left"/>
      <protection/>
    </xf>
    <xf numFmtId="186" fontId="1" fillId="0" borderId="0" xfId="49" applyNumberFormat="1" applyFont="1" applyFill="1" applyBorder="1" applyAlignment="1" applyProtection="1">
      <alignment horizontal="left"/>
      <protection/>
    </xf>
    <xf numFmtId="186" fontId="0" fillId="0" borderId="15" xfId="49" applyNumberFormat="1" applyFont="1" applyFill="1" applyBorder="1">
      <alignment/>
      <protection/>
    </xf>
    <xf numFmtId="186" fontId="1" fillId="0" borderId="16" xfId="49" applyNumberFormat="1" applyFont="1" applyFill="1" applyBorder="1" applyAlignment="1" applyProtection="1">
      <alignment horizontal="left"/>
      <protection/>
    </xf>
    <xf numFmtId="186" fontId="0" fillId="0" borderId="16" xfId="49" applyNumberFormat="1" applyFont="1" applyFill="1" applyBorder="1" applyAlignment="1">
      <alignment horizontal="right"/>
      <protection/>
    </xf>
    <xf numFmtId="186" fontId="0" fillId="0" borderId="0" xfId="49" applyNumberFormat="1" applyFont="1" applyFill="1" applyAlignment="1">
      <alignment horizontal="right"/>
      <protection/>
    </xf>
    <xf numFmtId="186" fontId="1" fillId="0" borderId="16" xfId="49" applyNumberFormat="1" applyFont="1" applyFill="1" applyBorder="1">
      <alignment/>
      <protection/>
    </xf>
    <xf numFmtId="186" fontId="0" fillId="0" borderId="16" xfId="49" applyNumberFormat="1" applyFont="1" applyFill="1" applyBorder="1">
      <alignment/>
      <protection/>
    </xf>
    <xf numFmtId="186" fontId="1" fillId="0" borderId="15" xfId="49" applyNumberFormat="1" applyFont="1" applyFill="1" applyBorder="1" applyAlignment="1">
      <alignment horizontal="right"/>
      <protection/>
    </xf>
    <xf numFmtId="186" fontId="0" fillId="0" borderId="10" xfId="49" applyNumberFormat="1" applyFont="1" applyFill="1" applyBorder="1">
      <alignment/>
      <protection/>
    </xf>
    <xf numFmtId="186" fontId="9" fillId="0" borderId="0" xfId="0" applyNumberFormat="1" applyFont="1" applyAlignment="1">
      <alignment/>
    </xf>
    <xf numFmtId="186" fontId="11" fillId="0" borderId="0" xfId="49" applyNumberFormat="1" applyFont="1" applyFill="1">
      <alignment/>
      <protection/>
    </xf>
    <xf numFmtId="202" fontId="9" fillId="0" borderId="0" xfId="52" applyNumberFormat="1" applyFont="1" applyAlignment="1">
      <alignment/>
    </xf>
    <xf numFmtId="186" fontId="9" fillId="0" borderId="0" xfId="49" applyNumberFormat="1" applyFont="1">
      <alignment/>
      <protection/>
    </xf>
    <xf numFmtId="10" fontId="9" fillId="0" borderId="0" xfId="49" applyNumberFormat="1" applyFont="1">
      <alignment/>
      <protection/>
    </xf>
    <xf numFmtId="202" fontId="9" fillId="0" borderId="0" xfId="52" applyNumberFormat="1" applyFont="1" applyFill="1" applyAlignment="1">
      <alignment/>
    </xf>
    <xf numFmtId="202" fontId="9" fillId="0" borderId="0" xfId="52" applyNumberFormat="1" applyFont="1" applyAlignment="1">
      <alignment horizontal="right"/>
    </xf>
    <xf numFmtId="186" fontId="11" fillId="0" borderId="13" xfId="49" applyNumberFormat="1" applyFont="1" applyBorder="1">
      <alignment/>
      <protection/>
    </xf>
    <xf numFmtId="186" fontId="11" fillId="0" borderId="0" xfId="49" applyNumberFormat="1" applyFont="1" applyBorder="1">
      <alignment/>
      <protection/>
    </xf>
    <xf numFmtId="202" fontId="9" fillId="0" borderId="0" xfId="49" applyNumberFormat="1" applyFont="1">
      <alignment/>
      <protection/>
    </xf>
    <xf numFmtId="215" fontId="9" fillId="0" borderId="0" xfId="49" applyNumberFormat="1" applyFont="1">
      <alignment/>
      <protection/>
    </xf>
    <xf numFmtId="197" fontId="11" fillId="0" borderId="0" xfId="49" applyNumberFormat="1" applyFont="1" applyFill="1">
      <alignment/>
      <protection/>
    </xf>
    <xf numFmtId="194" fontId="11" fillId="0" borderId="0" xfId="49" applyNumberFormat="1" applyFont="1" applyFill="1" applyBorder="1">
      <alignment/>
      <protection/>
    </xf>
    <xf numFmtId="194" fontId="11" fillId="0" borderId="0" xfId="49" applyNumberFormat="1" applyFont="1" applyFill="1">
      <alignment/>
      <protection/>
    </xf>
    <xf numFmtId="199" fontId="9" fillId="0" borderId="0" xfId="49" applyNumberFormat="1" applyFont="1" applyFill="1" applyBorder="1">
      <alignment/>
      <protection/>
    </xf>
    <xf numFmtId="186" fontId="9" fillId="0" borderId="10" xfId="49" applyNumberFormat="1" applyFont="1" applyFill="1" applyBorder="1">
      <alignment/>
      <protection/>
    </xf>
    <xf numFmtId="186" fontId="11" fillId="0" borderId="15" xfId="49" applyNumberFormat="1" applyFont="1" applyFill="1" applyBorder="1">
      <alignment/>
      <protection/>
    </xf>
    <xf numFmtId="186" fontId="9" fillId="0" borderId="15" xfId="49" applyNumberFormat="1" applyFont="1" applyFill="1" applyBorder="1">
      <alignment/>
      <protection/>
    </xf>
    <xf numFmtId="186" fontId="11" fillId="0" borderId="16" xfId="49" applyNumberFormat="1" applyFont="1" applyFill="1" applyBorder="1">
      <alignment/>
      <protection/>
    </xf>
    <xf numFmtId="186" fontId="9" fillId="0" borderId="16" xfId="49" applyNumberFormat="1" applyFont="1" applyFill="1" applyBorder="1">
      <alignment/>
      <protection/>
    </xf>
    <xf numFmtId="186" fontId="9" fillId="0" borderId="0" xfId="49" applyNumberFormat="1" applyFont="1" applyFill="1" applyBorder="1" applyAlignment="1">
      <alignment horizontal="right"/>
      <protection/>
    </xf>
    <xf numFmtId="215" fontId="9" fillId="0" borderId="0" xfId="52" applyNumberFormat="1" applyFont="1" applyFill="1" applyAlignment="1">
      <alignment/>
    </xf>
    <xf numFmtId="202" fontId="11" fillId="0" borderId="0" xfId="52" applyNumberFormat="1" applyFont="1" applyFill="1" applyBorder="1" applyAlignment="1">
      <alignment/>
    </xf>
    <xf numFmtId="199" fontId="1" fillId="0" borderId="11" xfId="49" applyNumberFormat="1" applyFont="1" applyFill="1" applyBorder="1" applyAlignment="1" quotePrefix="1">
      <alignment horizontal="right" wrapText="1"/>
      <protection/>
    </xf>
    <xf numFmtId="0" fontId="1" fillId="0" borderId="17" xfId="0" applyFont="1" applyBorder="1" applyAlignment="1">
      <alignment/>
    </xf>
    <xf numFmtId="186" fontId="1" fillId="0" borderId="17" xfId="49" applyNumberFormat="1" applyFont="1" applyFill="1" applyBorder="1">
      <alignment/>
      <protection/>
    </xf>
    <xf numFmtId="0" fontId="1" fillId="0" borderId="18" xfId="0" applyFont="1" applyBorder="1" applyAlignment="1">
      <alignment/>
    </xf>
    <xf numFmtId="186" fontId="1" fillId="0" borderId="18" xfId="0" applyNumberFormat="1" applyFont="1" applyBorder="1" applyAlignment="1">
      <alignment/>
    </xf>
    <xf numFmtId="186" fontId="1" fillId="0" borderId="18" xfId="49" applyNumberFormat="1" applyFont="1" applyFill="1" applyBorder="1">
      <alignment/>
      <protection/>
    </xf>
    <xf numFmtId="0" fontId="15" fillId="0" borderId="0" xfId="0" applyFont="1" applyAlignment="1">
      <alignment/>
    </xf>
    <xf numFmtId="186" fontId="15" fillId="0" borderId="0" xfId="49" applyNumberFormat="1" applyFont="1" applyFill="1">
      <alignment/>
      <protection/>
    </xf>
    <xf numFmtId="197" fontId="11" fillId="0" borderId="0" xfId="49" applyNumberFormat="1" applyFont="1" applyFill="1" quotePrefix="1">
      <alignment/>
      <protection/>
    </xf>
    <xf numFmtId="199" fontId="11" fillId="0" borderId="10" xfId="49" applyNumberFormat="1" applyFont="1" applyFill="1" applyBorder="1" applyAlignment="1">
      <alignment horizontal="center" wrapText="1"/>
      <protection/>
    </xf>
    <xf numFmtId="199" fontId="0" fillId="0" borderId="10" xfId="49" applyNumberFormat="1" applyFont="1" applyFill="1" applyBorder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4.bin" /><Relationship Id="rId3" Type="http://schemas.openxmlformats.org/officeDocument/2006/relationships/customProperty" Target="../customProperty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7.bin" /><Relationship Id="rId3" Type="http://schemas.openxmlformats.org/officeDocument/2006/relationships/customProperty" Target="../customProperty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tabSelected="1" zoomScale="90" zoomScaleNormal="90" zoomScalePageLayoutView="0" workbookViewId="0" topLeftCell="A1">
      <selection activeCell="A35" sqref="A35"/>
    </sheetView>
  </sheetViews>
  <sheetFormatPr defaultColWidth="9.140625" defaultRowHeight="12.75"/>
  <cols>
    <col min="1" max="1" width="37.140625" style="58" customWidth="1"/>
    <col min="2" max="2" width="13.140625" style="68" customWidth="1"/>
    <col min="3" max="3" width="11.140625" style="68" customWidth="1"/>
    <col min="4" max="4" width="1.1484375" style="68" customWidth="1"/>
    <col min="5" max="5" width="13.140625" style="68" customWidth="1"/>
    <col min="6" max="6" width="11.140625" style="68" customWidth="1"/>
    <col min="7" max="16384" width="9.140625" style="58" customWidth="1"/>
  </cols>
  <sheetData>
    <row r="1" spans="1:6" s="55" customFormat="1" ht="11.25">
      <c r="A1" s="52" t="s">
        <v>60</v>
      </c>
      <c r="B1" s="54"/>
      <c r="C1" s="54"/>
      <c r="D1" s="54"/>
      <c r="E1" s="54"/>
      <c r="F1" s="54"/>
    </row>
    <row r="2" spans="1:6" s="55" customFormat="1" ht="11.25">
      <c r="A2" s="53"/>
      <c r="B2" s="54"/>
      <c r="C2" s="54"/>
      <c r="D2" s="54"/>
      <c r="E2" s="54"/>
      <c r="F2" s="54"/>
    </row>
    <row r="3" spans="1:6" s="55" customFormat="1" ht="13.5" customHeight="1">
      <c r="A3" s="53"/>
      <c r="B3" s="130" t="s">
        <v>103</v>
      </c>
      <c r="C3" s="130"/>
      <c r="D3" s="71"/>
      <c r="E3" s="130" t="s">
        <v>102</v>
      </c>
      <c r="F3" s="130"/>
    </row>
    <row r="4" spans="1:6" ht="41.25" customHeight="1">
      <c r="A4" s="56"/>
      <c r="B4" s="72" t="s">
        <v>68</v>
      </c>
      <c r="C4" s="73" t="s">
        <v>70</v>
      </c>
      <c r="D4" s="59"/>
      <c r="E4" s="72" t="s">
        <v>68</v>
      </c>
      <c r="F4" s="73" t="s">
        <v>70</v>
      </c>
    </row>
    <row r="5" spans="1:6" ht="9.75" customHeight="1">
      <c r="A5" s="69" t="s">
        <v>45</v>
      </c>
      <c r="B5" s="57"/>
      <c r="C5" s="57"/>
      <c r="D5" s="57"/>
      <c r="E5" s="57"/>
      <c r="F5" s="57"/>
    </row>
    <row r="6" spans="1:6" ht="11.25">
      <c r="A6" s="53" t="s">
        <v>0</v>
      </c>
      <c r="B6" s="59"/>
      <c r="C6" s="59"/>
      <c r="D6" s="59"/>
      <c r="E6" s="59"/>
      <c r="F6" s="59"/>
    </row>
    <row r="7" spans="1:6" ht="11.25">
      <c r="A7" s="53"/>
      <c r="B7" s="59"/>
      <c r="C7" s="59"/>
      <c r="D7" s="59"/>
      <c r="E7" s="59"/>
      <c r="F7" s="59"/>
    </row>
    <row r="8" spans="1:6" ht="11.25">
      <c r="A8" s="53" t="s">
        <v>34</v>
      </c>
      <c r="B8" s="59"/>
      <c r="C8" s="59"/>
      <c r="D8" s="59"/>
      <c r="E8" s="59"/>
      <c r="F8" s="59"/>
    </row>
    <row r="9" spans="1:6" ht="11.25">
      <c r="A9" s="60" t="s">
        <v>81</v>
      </c>
      <c r="B9" s="58">
        <v>702738</v>
      </c>
      <c r="C9" s="58"/>
      <c r="D9" s="61"/>
      <c r="E9" s="58">
        <v>695646</v>
      </c>
      <c r="F9" s="58"/>
    </row>
    <row r="10" spans="1:6" ht="11.25">
      <c r="A10" s="60" t="s">
        <v>31</v>
      </c>
      <c r="B10" s="58">
        <v>268073</v>
      </c>
      <c r="C10" s="58"/>
      <c r="D10" s="61"/>
      <c r="E10" s="58">
        <v>264616</v>
      </c>
      <c r="F10" s="58"/>
    </row>
    <row r="11" spans="1:6" ht="11.25">
      <c r="A11" s="60" t="s">
        <v>88</v>
      </c>
      <c r="B11" s="58">
        <v>32406</v>
      </c>
      <c r="C11" s="58"/>
      <c r="D11" s="61"/>
      <c r="E11" s="58">
        <v>33241</v>
      </c>
      <c r="F11" s="58"/>
    </row>
    <row r="12" spans="1:6" ht="11.25">
      <c r="A12" s="60" t="s">
        <v>3</v>
      </c>
      <c r="B12" s="58"/>
      <c r="C12" s="58"/>
      <c r="D12" s="61"/>
      <c r="E12" s="58">
        <v>4600</v>
      </c>
      <c r="F12" s="58"/>
    </row>
    <row r="13" spans="1:6" ht="11.25">
      <c r="A13" s="60" t="s">
        <v>4</v>
      </c>
      <c r="B13" s="58">
        <v>9663</v>
      </c>
      <c r="C13" s="58"/>
      <c r="D13" s="61"/>
      <c r="E13" s="58">
        <v>9134</v>
      </c>
      <c r="F13" s="58"/>
    </row>
    <row r="14" spans="1:6" ht="11.25">
      <c r="A14" s="60" t="s">
        <v>6</v>
      </c>
      <c r="B14" s="58">
        <v>37</v>
      </c>
      <c r="C14" s="58"/>
      <c r="D14" s="61"/>
      <c r="E14" s="58">
        <v>37</v>
      </c>
      <c r="F14" s="58"/>
    </row>
    <row r="15" spans="1:6" ht="11.25">
      <c r="A15" s="60" t="s">
        <v>99</v>
      </c>
      <c r="B15" s="58">
        <v>11878</v>
      </c>
      <c r="C15" s="58"/>
      <c r="D15" s="61"/>
      <c r="E15" s="58">
        <f>12399</f>
        <v>12399</v>
      </c>
      <c r="F15" s="58"/>
    </row>
    <row r="16" spans="1:6" ht="11.25">
      <c r="A16" s="60" t="s">
        <v>32</v>
      </c>
      <c r="B16" s="58">
        <f>60258+4464</f>
        <v>64722</v>
      </c>
      <c r="C16" s="58"/>
      <c r="D16" s="61"/>
      <c r="E16" s="58">
        <f>60447+4239</f>
        <v>64686</v>
      </c>
      <c r="F16" s="58"/>
    </row>
    <row r="17" spans="1:6" ht="11.25">
      <c r="A17" s="60" t="s">
        <v>82</v>
      </c>
      <c r="B17" s="58"/>
      <c r="C17" s="58"/>
      <c r="D17" s="61"/>
      <c r="E17" s="58"/>
      <c r="F17" s="58"/>
    </row>
    <row r="18" spans="1:6" ht="11.25">
      <c r="A18" s="60" t="s">
        <v>53</v>
      </c>
      <c r="B18" s="58">
        <v>23662</v>
      </c>
      <c r="C18" s="58">
        <v>81</v>
      </c>
      <c r="D18" s="61"/>
      <c r="E18" s="58">
        <v>26260</v>
      </c>
      <c r="F18" s="58">
        <v>81</v>
      </c>
    </row>
    <row r="19" spans="1:6" ht="11.25">
      <c r="A19" s="62" t="s">
        <v>5</v>
      </c>
      <c r="B19" s="62">
        <f>SUM(B9:B18)</f>
        <v>1113179</v>
      </c>
      <c r="C19" s="62"/>
      <c r="D19" s="63"/>
      <c r="E19" s="62">
        <f>SUM(E9:E18)</f>
        <v>1110619</v>
      </c>
      <c r="F19" s="62"/>
    </row>
    <row r="20" spans="2:6" ht="11.25" customHeight="1">
      <c r="B20" s="58"/>
      <c r="C20" s="58"/>
      <c r="D20" s="61"/>
      <c r="E20" s="58"/>
      <c r="F20" s="58"/>
    </row>
    <row r="21" spans="1:6" ht="11.25">
      <c r="A21" s="62" t="s">
        <v>33</v>
      </c>
      <c r="B21" s="64"/>
      <c r="C21" s="64"/>
      <c r="D21" s="65"/>
      <c r="E21" s="64"/>
      <c r="F21" s="64"/>
    </row>
    <row r="22" spans="2:6" ht="9.75" customHeight="1">
      <c r="B22" s="58"/>
      <c r="C22" s="58"/>
      <c r="D22" s="61"/>
      <c r="E22" s="58"/>
      <c r="F22" s="58"/>
    </row>
    <row r="23" spans="1:6" ht="13.5" customHeight="1">
      <c r="A23" s="53" t="s">
        <v>35</v>
      </c>
      <c r="B23" s="58"/>
      <c r="C23" s="58"/>
      <c r="D23" s="61"/>
      <c r="E23" s="58"/>
      <c r="F23" s="58"/>
    </row>
    <row r="24" spans="1:6" ht="11.25">
      <c r="A24" s="60" t="s">
        <v>82</v>
      </c>
      <c r="B24" s="58">
        <v>126605</v>
      </c>
      <c r="C24" s="58">
        <v>535</v>
      </c>
      <c r="D24" s="61"/>
      <c r="E24" s="58">
        <v>68692</v>
      </c>
      <c r="F24" s="58">
        <v>423</v>
      </c>
    </row>
    <row r="25" spans="1:6" ht="11.25">
      <c r="A25" s="60" t="s">
        <v>53</v>
      </c>
      <c r="B25" s="58">
        <v>58541</v>
      </c>
      <c r="C25" s="58">
        <v>16260</v>
      </c>
      <c r="D25" s="61"/>
      <c r="E25" s="58">
        <v>44241</v>
      </c>
      <c r="F25" s="58">
        <v>16274</v>
      </c>
    </row>
    <row r="26" spans="1:6" ht="11.25">
      <c r="A26" s="60" t="s">
        <v>99</v>
      </c>
      <c r="B26" s="58">
        <v>21671</v>
      </c>
      <c r="C26" s="58"/>
      <c r="D26" s="61"/>
      <c r="E26" s="58">
        <v>12851</v>
      </c>
      <c r="F26" s="58"/>
    </row>
    <row r="27" spans="1:6" ht="11.25">
      <c r="A27" s="60" t="s">
        <v>1</v>
      </c>
      <c r="B27" s="58">
        <v>266634</v>
      </c>
      <c r="C27" s="58"/>
      <c r="D27" s="61"/>
      <c r="E27" s="58">
        <v>189864</v>
      </c>
      <c r="F27" s="58"/>
    </row>
    <row r="28" spans="1:6" ht="15.75" customHeight="1">
      <c r="A28" s="60" t="s">
        <v>6</v>
      </c>
      <c r="B28" s="58">
        <v>2762</v>
      </c>
      <c r="C28" s="58"/>
      <c r="D28" s="61"/>
      <c r="E28" s="58">
        <v>2617</v>
      </c>
      <c r="F28" s="58"/>
    </row>
    <row r="29" spans="1:6" ht="11.25">
      <c r="A29" s="66" t="s">
        <v>85</v>
      </c>
      <c r="B29" s="58">
        <v>216180</v>
      </c>
      <c r="C29" s="58"/>
      <c r="D29" s="61"/>
      <c r="E29" s="58">
        <v>230093</v>
      </c>
      <c r="F29" s="58"/>
    </row>
    <row r="30" spans="1:6" ht="11.25">
      <c r="A30" s="64" t="s">
        <v>83</v>
      </c>
      <c r="B30" s="64">
        <f>SUM(B24:B29)</f>
        <v>692393</v>
      </c>
      <c r="C30" s="64"/>
      <c r="D30" s="65"/>
      <c r="E30" s="64">
        <f>SUM(E24:E29)</f>
        <v>548358</v>
      </c>
      <c r="F30" s="64"/>
    </row>
    <row r="31" spans="2:6" ht="10.5" customHeight="1">
      <c r="B31" s="58"/>
      <c r="C31" s="58"/>
      <c r="D31" s="61"/>
      <c r="E31" s="58"/>
      <c r="F31" s="58"/>
    </row>
    <row r="32" spans="1:6" ht="12" thickBot="1">
      <c r="A32" s="67" t="s">
        <v>49</v>
      </c>
      <c r="B32" s="67">
        <f>+B30+B19</f>
        <v>1805572</v>
      </c>
      <c r="C32" s="67"/>
      <c r="D32" s="65"/>
      <c r="E32" s="67">
        <f>+E30+E19</f>
        <v>1658977</v>
      </c>
      <c r="F32" s="67"/>
    </row>
    <row r="33" spans="2:6" ht="8.25" customHeight="1" thickTop="1">
      <c r="B33" s="58"/>
      <c r="C33" s="58"/>
      <c r="D33" s="61"/>
      <c r="E33" s="58"/>
      <c r="F33" s="58"/>
    </row>
    <row r="34" spans="2:6" ht="11.25">
      <c r="B34" s="58"/>
      <c r="C34" s="58"/>
      <c r="D34" s="61"/>
      <c r="E34" s="58"/>
      <c r="F34" s="58"/>
    </row>
    <row r="35" spans="2:6" ht="11.25">
      <c r="B35" s="58"/>
      <c r="C35" s="58"/>
      <c r="D35" s="58"/>
      <c r="E35" s="58"/>
      <c r="F35" s="58"/>
    </row>
    <row r="36" spans="2:6" ht="11.25">
      <c r="B36" s="58"/>
      <c r="C36" s="58"/>
      <c r="D36" s="58"/>
      <c r="E36" s="58"/>
      <c r="F36" s="58"/>
    </row>
    <row r="37" spans="2:6" ht="11.25">
      <c r="B37" s="58"/>
      <c r="C37" s="58"/>
      <c r="D37" s="58"/>
      <c r="E37" s="58"/>
      <c r="F37" s="58"/>
    </row>
    <row r="38" spans="2:6" ht="11.25">
      <c r="B38" s="58"/>
      <c r="C38" s="58"/>
      <c r="D38" s="58"/>
      <c r="E38" s="58"/>
      <c r="F38" s="58"/>
    </row>
    <row r="39" spans="2:6" ht="11.25">
      <c r="B39" s="58"/>
      <c r="C39" s="58"/>
      <c r="D39" s="58"/>
      <c r="E39" s="58"/>
      <c r="F39" s="58"/>
    </row>
    <row r="40" spans="2:6" ht="11.25">
      <c r="B40" s="58"/>
      <c r="C40" s="58"/>
      <c r="D40" s="58"/>
      <c r="E40" s="58"/>
      <c r="F40" s="58"/>
    </row>
    <row r="41" spans="2:6" ht="11.25">
      <c r="B41" s="58"/>
      <c r="C41" s="58"/>
      <c r="D41" s="58"/>
      <c r="E41" s="58"/>
      <c r="F41" s="58"/>
    </row>
    <row r="42" spans="2:6" ht="11.25">
      <c r="B42" s="58"/>
      <c r="C42" s="58"/>
      <c r="D42" s="58"/>
      <c r="E42" s="58"/>
      <c r="F42" s="58"/>
    </row>
    <row r="43" spans="2:6" ht="11.25">
      <c r="B43" s="58"/>
      <c r="C43" s="58"/>
      <c r="D43" s="58"/>
      <c r="E43" s="58"/>
      <c r="F43" s="58"/>
    </row>
    <row r="44" spans="2:6" ht="11.25">
      <c r="B44" s="58"/>
      <c r="C44" s="58"/>
      <c r="D44" s="58"/>
      <c r="E44" s="58"/>
      <c r="F44" s="58"/>
    </row>
    <row r="45" spans="2:6" ht="11.25">
      <c r="B45" s="58"/>
      <c r="C45" s="58"/>
      <c r="D45" s="58"/>
      <c r="E45" s="58"/>
      <c r="F45" s="58"/>
    </row>
    <row r="46" spans="2:6" ht="11.25">
      <c r="B46" s="58"/>
      <c r="C46" s="58"/>
      <c r="D46" s="58"/>
      <c r="E46" s="58"/>
      <c r="F46" s="58"/>
    </row>
    <row r="47" spans="2:6" ht="11.25">
      <c r="B47" s="58"/>
      <c r="C47" s="58"/>
      <c r="D47" s="58"/>
      <c r="E47" s="58"/>
      <c r="F47" s="58"/>
    </row>
    <row r="48" spans="2:6" ht="11.25">
      <c r="B48" s="58"/>
      <c r="C48" s="58"/>
      <c r="D48" s="58"/>
      <c r="E48" s="58"/>
      <c r="F48" s="58"/>
    </row>
    <row r="49" spans="2:6" ht="11.25">
      <c r="B49" s="58"/>
      <c r="C49" s="58"/>
      <c r="D49" s="58"/>
      <c r="E49" s="58"/>
      <c r="F49" s="58"/>
    </row>
    <row r="50" spans="2:6" ht="11.25">
      <c r="B50" s="58"/>
      <c r="C50" s="58"/>
      <c r="D50" s="58"/>
      <c r="E50" s="58"/>
      <c r="F50" s="58"/>
    </row>
    <row r="51" spans="2:6" ht="11.25">
      <c r="B51" s="58"/>
      <c r="C51" s="58"/>
      <c r="D51" s="58"/>
      <c r="E51" s="58"/>
      <c r="F51" s="58"/>
    </row>
    <row r="52" spans="2:6" ht="11.25">
      <c r="B52" s="58"/>
      <c r="C52" s="58"/>
      <c r="D52" s="58"/>
      <c r="E52" s="58"/>
      <c r="F52" s="58"/>
    </row>
    <row r="53" spans="2:6" ht="11.25">
      <c r="B53" s="58"/>
      <c r="C53" s="58"/>
      <c r="D53" s="58"/>
      <c r="E53" s="58"/>
      <c r="F53" s="58"/>
    </row>
    <row r="54" spans="2:6" ht="11.25">
      <c r="B54" s="58"/>
      <c r="C54" s="58"/>
      <c r="D54" s="58"/>
      <c r="E54" s="58"/>
      <c r="F54" s="58"/>
    </row>
    <row r="55" spans="2:6" ht="11.25">
      <c r="B55" s="58"/>
      <c r="C55" s="58"/>
      <c r="D55" s="58"/>
      <c r="E55" s="58"/>
      <c r="F55" s="58"/>
    </row>
    <row r="56" spans="2:6" ht="11.25">
      <c r="B56" s="58"/>
      <c r="C56" s="58"/>
      <c r="D56" s="58"/>
      <c r="E56" s="58"/>
      <c r="F56" s="58"/>
    </row>
    <row r="57" spans="2:6" ht="11.25">
      <c r="B57" s="58"/>
      <c r="C57" s="58"/>
      <c r="D57" s="58"/>
      <c r="E57" s="58"/>
      <c r="F57" s="58"/>
    </row>
    <row r="58" spans="2:6" ht="11.25">
      <c r="B58" s="58"/>
      <c r="C58" s="58"/>
      <c r="D58" s="58"/>
      <c r="E58" s="58"/>
      <c r="F58" s="58"/>
    </row>
    <row r="59" spans="2:6" ht="11.25">
      <c r="B59" s="58"/>
      <c r="C59" s="58"/>
      <c r="D59" s="58"/>
      <c r="E59" s="58"/>
      <c r="F59" s="58"/>
    </row>
    <row r="60" spans="2:6" ht="11.25">
      <c r="B60" s="58"/>
      <c r="C60" s="58"/>
      <c r="D60" s="58"/>
      <c r="E60" s="58"/>
      <c r="F60" s="58"/>
    </row>
    <row r="61" spans="2:6" ht="11.25">
      <c r="B61" s="58"/>
      <c r="C61" s="58"/>
      <c r="D61" s="58"/>
      <c r="E61" s="58"/>
      <c r="F61" s="58"/>
    </row>
    <row r="62" spans="2:6" ht="11.25">
      <c r="B62" s="58"/>
      <c r="C62" s="58"/>
      <c r="D62" s="58"/>
      <c r="E62" s="58"/>
      <c r="F62" s="58"/>
    </row>
    <row r="63" spans="2:6" ht="11.25">
      <c r="B63" s="58"/>
      <c r="C63" s="58"/>
      <c r="D63" s="58"/>
      <c r="E63" s="58"/>
      <c r="F63" s="58"/>
    </row>
    <row r="64" spans="2:6" ht="11.25">
      <c r="B64" s="58"/>
      <c r="C64" s="58"/>
      <c r="D64" s="58"/>
      <c r="E64" s="58"/>
      <c r="F64" s="58"/>
    </row>
    <row r="65" spans="2:6" ht="11.25">
      <c r="B65" s="58"/>
      <c r="C65" s="58"/>
      <c r="D65" s="58"/>
      <c r="E65" s="58"/>
      <c r="F65" s="58"/>
    </row>
    <row r="66" spans="2:6" ht="11.25">
      <c r="B66" s="58"/>
      <c r="C66" s="58"/>
      <c r="D66" s="58"/>
      <c r="E66" s="58"/>
      <c r="F66" s="58"/>
    </row>
    <row r="67" spans="2:6" ht="11.25">
      <c r="B67" s="58"/>
      <c r="C67" s="58"/>
      <c r="D67" s="58"/>
      <c r="E67" s="58"/>
      <c r="F67" s="58"/>
    </row>
    <row r="68" spans="2:6" ht="11.25">
      <c r="B68" s="58"/>
      <c r="C68" s="58"/>
      <c r="D68" s="58"/>
      <c r="E68" s="58"/>
      <c r="F68" s="58"/>
    </row>
    <row r="69" spans="2:6" ht="11.25">
      <c r="B69" s="58"/>
      <c r="C69" s="58"/>
      <c r="D69" s="58"/>
      <c r="E69" s="58"/>
      <c r="F69" s="58"/>
    </row>
    <row r="70" spans="2:6" ht="11.25">
      <c r="B70" s="58"/>
      <c r="C70" s="58"/>
      <c r="D70" s="58"/>
      <c r="E70" s="58"/>
      <c r="F70" s="58"/>
    </row>
    <row r="71" spans="2:6" ht="11.25">
      <c r="B71" s="58"/>
      <c r="C71" s="58"/>
      <c r="D71" s="58"/>
      <c r="E71" s="58"/>
      <c r="F71" s="58"/>
    </row>
    <row r="72" spans="2:6" ht="11.25">
      <c r="B72" s="58"/>
      <c r="C72" s="58"/>
      <c r="D72" s="58"/>
      <c r="E72" s="58"/>
      <c r="F72" s="58"/>
    </row>
    <row r="73" spans="2:6" ht="11.25">
      <c r="B73" s="58"/>
      <c r="C73" s="58"/>
      <c r="D73" s="58"/>
      <c r="E73" s="58"/>
      <c r="F73" s="58"/>
    </row>
    <row r="74" spans="2:6" ht="11.25">
      <c r="B74" s="58"/>
      <c r="C74" s="58"/>
      <c r="D74" s="58"/>
      <c r="E74" s="58"/>
      <c r="F74" s="58"/>
    </row>
    <row r="75" spans="2:6" ht="11.25">
      <c r="B75" s="58"/>
      <c r="C75" s="58"/>
      <c r="D75" s="58"/>
      <c r="E75" s="58"/>
      <c r="F75" s="58"/>
    </row>
    <row r="76" spans="2:6" ht="11.25">
      <c r="B76" s="58"/>
      <c r="C76" s="58"/>
      <c r="D76" s="58"/>
      <c r="E76" s="58"/>
      <c r="F76" s="58"/>
    </row>
    <row r="77" spans="2:6" ht="11.25">
      <c r="B77" s="58"/>
      <c r="C77" s="58"/>
      <c r="D77" s="58"/>
      <c r="E77" s="58"/>
      <c r="F77" s="58"/>
    </row>
    <row r="78" spans="2:6" ht="11.25">
      <c r="B78" s="58"/>
      <c r="C78" s="58"/>
      <c r="D78" s="58"/>
      <c r="E78" s="58"/>
      <c r="F78" s="58"/>
    </row>
    <row r="79" spans="2:6" ht="11.25">
      <c r="B79" s="58"/>
      <c r="C79" s="58"/>
      <c r="D79" s="58"/>
      <c r="E79" s="58"/>
      <c r="F79" s="58"/>
    </row>
    <row r="80" spans="2:6" ht="11.25">
      <c r="B80" s="58"/>
      <c r="C80" s="58"/>
      <c r="D80" s="58"/>
      <c r="E80" s="58"/>
      <c r="F80" s="58"/>
    </row>
    <row r="81" spans="2:6" ht="11.25">
      <c r="B81" s="58"/>
      <c r="C81" s="58"/>
      <c r="D81" s="58"/>
      <c r="E81" s="58"/>
      <c r="F81" s="58"/>
    </row>
    <row r="82" spans="2:6" ht="11.25">
      <c r="B82" s="58"/>
      <c r="C82" s="58"/>
      <c r="D82" s="58"/>
      <c r="E82" s="58"/>
      <c r="F82" s="58"/>
    </row>
    <row r="83" spans="2:6" ht="11.25">
      <c r="B83" s="58"/>
      <c r="C83" s="58"/>
      <c r="D83" s="58"/>
      <c r="E83" s="58"/>
      <c r="F83" s="58"/>
    </row>
    <row r="84" spans="2:6" ht="11.25">
      <c r="B84" s="58"/>
      <c r="C84" s="58"/>
      <c r="D84" s="58"/>
      <c r="E84" s="58"/>
      <c r="F84" s="58"/>
    </row>
    <row r="85" spans="2:6" ht="11.25">
      <c r="B85" s="58"/>
      <c r="C85" s="58"/>
      <c r="D85" s="58"/>
      <c r="E85" s="58"/>
      <c r="F85" s="58"/>
    </row>
    <row r="86" spans="2:6" ht="11.25">
      <c r="B86" s="58"/>
      <c r="C86" s="58"/>
      <c r="D86" s="58"/>
      <c r="E86" s="58"/>
      <c r="F86" s="58"/>
    </row>
    <row r="87" spans="2:6" ht="11.25">
      <c r="B87" s="58"/>
      <c r="C87" s="58"/>
      <c r="D87" s="58"/>
      <c r="E87" s="58"/>
      <c r="F87" s="58"/>
    </row>
    <row r="88" spans="2:6" ht="11.25">
      <c r="B88" s="58"/>
      <c r="C88" s="58"/>
      <c r="D88" s="58"/>
      <c r="E88" s="58"/>
      <c r="F88" s="58"/>
    </row>
    <row r="89" spans="2:6" ht="11.25">
      <c r="B89" s="58"/>
      <c r="C89" s="58"/>
      <c r="D89" s="58"/>
      <c r="E89" s="58"/>
      <c r="F89" s="58"/>
    </row>
    <row r="90" spans="2:6" ht="11.25">
      <c r="B90" s="58"/>
      <c r="C90" s="58"/>
      <c r="D90" s="58"/>
      <c r="E90" s="58"/>
      <c r="F90" s="58"/>
    </row>
    <row r="91" spans="2:6" ht="11.25">
      <c r="B91" s="58"/>
      <c r="C91" s="58"/>
      <c r="D91" s="58"/>
      <c r="E91" s="58"/>
      <c r="F91" s="58"/>
    </row>
    <row r="92" spans="2:6" ht="11.25">
      <c r="B92" s="58"/>
      <c r="C92" s="58"/>
      <c r="D92" s="58"/>
      <c r="E92" s="58"/>
      <c r="F92" s="58"/>
    </row>
    <row r="93" spans="2:6" ht="11.25">
      <c r="B93" s="58"/>
      <c r="C93" s="58"/>
      <c r="D93" s="58"/>
      <c r="E93" s="58"/>
      <c r="F93" s="58"/>
    </row>
    <row r="94" spans="2:6" ht="11.25">
      <c r="B94" s="58"/>
      <c r="C94" s="58"/>
      <c r="D94" s="58"/>
      <c r="E94" s="58"/>
      <c r="F94" s="58"/>
    </row>
    <row r="95" spans="2:6" ht="11.25">
      <c r="B95" s="58"/>
      <c r="C95" s="58"/>
      <c r="D95" s="58"/>
      <c r="E95" s="58"/>
      <c r="F95" s="58"/>
    </row>
    <row r="96" spans="2:6" ht="11.25">
      <c r="B96" s="58"/>
      <c r="C96" s="58"/>
      <c r="D96" s="58"/>
      <c r="E96" s="58"/>
      <c r="F96" s="58"/>
    </row>
    <row r="97" spans="2:6" ht="11.25">
      <c r="B97" s="58"/>
      <c r="C97" s="58"/>
      <c r="D97" s="58"/>
      <c r="E97" s="58"/>
      <c r="F97" s="58"/>
    </row>
    <row r="98" spans="2:6" ht="11.25">
      <c r="B98" s="58"/>
      <c r="C98" s="58"/>
      <c r="D98" s="58"/>
      <c r="E98" s="58"/>
      <c r="F98" s="58"/>
    </row>
    <row r="99" spans="2:6" ht="11.25">
      <c r="B99" s="58"/>
      <c r="C99" s="58"/>
      <c r="D99" s="58"/>
      <c r="E99" s="58"/>
      <c r="F99" s="58"/>
    </row>
    <row r="100" spans="2:6" ht="11.25">
      <c r="B100" s="58"/>
      <c r="C100" s="58"/>
      <c r="D100" s="58"/>
      <c r="E100" s="58"/>
      <c r="F100" s="58"/>
    </row>
    <row r="101" spans="2:6" ht="11.25">
      <c r="B101" s="58"/>
      <c r="C101" s="58"/>
      <c r="D101" s="58"/>
      <c r="E101" s="58"/>
      <c r="F101" s="58"/>
    </row>
    <row r="102" spans="2:6" ht="11.25">
      <c r="B102" s="58"/>
      <c r="C102" s="58"/>
      <c r="D102" s="58"/>
      <c r="E102" s="58"/>
      <c r="F102" s="58"/>
    </row>
    <row r="103" spans="2:6" ht="11.25">
      <c r="B103" s="58"/>
      <c r="C103" s="58"/>
      <c r="D103" s="58"/>
      <c r="E103" s="58"/>
      <c r="F103" s="58"/>
    </row>
    <row r="104" spans="2:6" ht="11.25">
      <c r="B104" s="58"/>
      <c r="C104" s="58"/>
      <c r="D104" s="58"/>
      <c r="E104" s="58"/>
      <c r="F104" s="58"/>
    </row>
    <row r="105" spans="2:6" ht="11.25">
      <c r="B105" s="58"/>
      <c r="C105" s="58"/>
      <c r="D105" s="58"/>
      <c r="E105" s="58"/>
      <c r="F105" s="58"/>
    </row>
    <row r="106" spans="2:6" ht="11.25">
      <c r="B106" s="58"/>
      <c r="C106" s="58"/>
      <c r="D106" s="58"/>
      <c r="E106" s="58"/>
      <c r="F106" s="58"/>
    </row>
    <row r="107" spans="2:6" ht="11.25">
      <c r="B107" s="58"/>
      <c r="C107" s="58"/>
      <c r="D107" s="58"/>
      <c r="E107" s="58"/>
      <c r="F107" s="58"/>
    </row>
    <row r="108" spans="2:6" ht="11.25">
      <c r="B108" s="58"/>
      <c r="C108" s="58"/>
      <c r="D108" s="58"/>
      <c r="E108" s="58"/>
      <c r="F108" s="58"/>
    </row>
    <row r="109" spans="2:6" ht="11.25">
      <c r="B109" s="58"/>
      <c r="C109" s="58"/>
      <c r="D109" s="58"/>
      <c r="E109" s="58"/>
      <c r="F109" s="58"/>
    </row>
    <row r="110" spans="2:6" ht="11.25">
      <c r="B110" s="58"/>
      <c r="C110" s="58"/>
      <c r="D110" s="58"/>
      <c r="E110" s="58"/>
      <c r="F110" s="58"/>
    </row>
    <row r="111" spans="2:6" ht="11.25">
      <c r="B111" s="58"/>
      <c r="C111" s="58"/>
      <c r="D111" s="58"/>
      <c r="E111" s="58"/>
      <c r="F111" s="58"/>
    </row>
    <row r="112" spans="2:6" ht="11.25">
      <c r="B112" s="58"/>
      <c r="C112" s="58"/>
      <c r="D112" s="58"/>
      <c r="E112" s="58"/>
      <c r="F112" s="58"/>
    </row>
    <row r="113" spans="2:6" ht="11.25">
      <c r="B113" s="58"/>
      <c r="C113" s="58"/>
      <c r="D113" s="58"/>
      <c r="E113" s="58"/>
      <c r="F113" s="58"/>
    </row>
    <row r="114" spans="2:6" ht="11.25">
      <c r="B114" s="58"/>
      <c r="C114" s="58"/>
      <c r="D114" s="58"/>
      <c r="E114" s="58"/>
      <c r="F114" s="58"/>
    </row>
    <row r="115" spans="2:6" ht="11.25">
      <c r="B115" s="58"/>
      <c r="C115" s="58"/>
      <c r="D115" s="58"/>
      <c r="E115" s="58"/>
      <c r="F115" s="58"/>
    </row>
    <row r="116" spans="2:6" ht="11.25">
      <c r="B116" s="58"/>
      <c r="C116" s="58"/>
      <c r="D116" s="58"/>
      <c r="E116" s="58"/>
      <c r="F116" s="58"/>
    </row>
    <row r="117" spans="2:6" ht="11.25">
      <c r="B117" s="58"/>
      <c r="C117" s="58"/>
      <c r="D117" s="58"/>
      <c r="E117" s="58"/>
      <c r="F117" s="58"/>
    </row>
    <row r="118" spans="2:6" ht="11.25">
      <c r="B118" s="58"/>
      <c r="C118" s="58"/>
      <c r="D118" s="58"/>
      <c r="E118" s="58"/>
      <c r="F118" s="58"/>
    </row>
    <row r="119" spans="2:6" ht="11.25">
      <c r="B119" s="58"/>
      <c r="C119" s="58"/>
      <c r="D119" s="58"/>
      <c r="E119" s="58"/>
      <c r="F119" s="58"/>
    </row>
    <row r="120" spans="2:6" ht="11.25">
      <c r="B120" s="58"/>
      <c r="C120" s="58"/>
      <c r="D120" s="58"/>
      <c r="E120" s="58"/>
      <c r="F120" s="58"/>
    </row>
    <row r="121" spans="2:6" ht="11.25">
      <c r="B121" s="58"/>
      <c r="C121" s="58"/>
      <c r="D121" s="58"/>
      <c r="E121" s="58"/>
      <c r="F121" s="58"/>
    </row>
    <row r="122" spans="2:6" ht="11.25">
      <c r="B122" s="58"/>
      <c r="C122" s="58"/>
      <c r="D122" s="58"/>
      <c r="E122" s="58"/>
      <c r="F122" s="58"/>
    </row>
    <row r="123" spans="2:6" ht="11.25">
      <c r="B123" s="58"/>
      <c r="C123" s="58"/>
      <c r="D123" s="58"/>
      <c r="E123" s="58"/>
      <c r="F123" s="58"/>
    </row>
    <row r="124" spans="2:6" ht="11.25">
      <c r="B124" s="58"/>
      <c r="C124" s="58"/>
      <c r="D124" s="58"/>
      <c r="E124" s="58"/>
      <c r="F124" s="58"/>
    </row>
    <row r="125" spans="2:6" ht="11.25">
      <c r="B125" s="58"/>
      <c r="C125" s="58"/>
      <c r="D125" s="58"/>
      <c r="E125" s="58"/>
      <c r="F125" s="58"/>
    </row>
    <row r="126" spans="2:6" ht="11.25">
      <c r="B126" s="58"/>
      <c r="C126" s="58"/>
      <c r="D126" s="58"/>
      <c r="E126" s="58"/>
      <c r="F126" s="58"/>
    </row>
    <row r="127" spans="2:6" ht="11.25">
      <c r="B127" s="58"/>
      <c r="C127" s="58"/>
      <c r="D127" s="58"/>
      <c r="E127" s="58"/>
      <c r="F127" s="58"/>
    </row>
    <row r="128" spans="2:6" ht="11.25">
      <c r="B128" s="58"/>
      <c r="C128" s="58"/>
      <c r="D128" s="58"/>
      <c r="E128" s="58"/>
      <c r="F128" s="58"/>
    </row>
    <row r="129" spans="2:6" ht="11.25">
      <c r="B129" s="58"/>
      <c r="C129" s="58"/>
      <c r="D129" s="58"/>
      <c r="E129" s="58"/>
      <c r="F129" s="58"/>
    </row>
    <row r="130" spans="2:6" ht="11.25">
      <c r="B130" s="58"/>
      <c r="C130" s="58"/>
      <c r="D130" s="58"/>
      <c r="E130" s="58"/>
      <c r="F130" s="58"/>
    </row>
    <row r="131" spans="2:6" ht="11.25">
      <c r="B131" s="58"/>
      <c r="C131" s="58"/>
      <c r="D131" s="58"/>
      <c r="E131" s="58"/>
      <c r="F131" s="58"/>
    </row>
    <row r="132" spans="2:6" ht="11.25">
      <c r="B132" s="58"/>
      <c r="C132" s="58"/>
      <c r="D132" s="58"/>
      <c r="E132" s="58"/>
      <c r="F132" s="58"/>
    </row>
    <row r="133" spans="2:6" ht="11.25">
      <c r="B133" s="58"/>
      <c r="C133" s="58"/>
      <c r="D133" s="58"/>
      <c r="E133" s="58"/>
      <c r="F133" s="58"/>
    </row>
    <row r="134" spans="2:6" ht="11.25">
      <c r="B134" s="58"/>
      <c r="C134" s="58"/>
      <c r="D134" s="58"/>
      <c r="E134" s="58"/>
      <c r="F134" s="58"/>
    </row>
    <row r="135" spans="2:6" ht="11.25">
      <c r="B135" s="58"/>
      <c r="C135" s="58"/>
      <c r="D135" s="58"/>
      <c r="E135" s="58"/>
      <c r="F135" s="58"/>
    </row>
    <row r="136" spans="2:6" ht="11.25">
      <c r="B136" s="58"/>
      <c r="C136" s="58"/>
      <c r="D136" s="58"/>
      <c r="E136" s="58"/>
      <c r="F136" s="58"/>
    </row>
    <row r="137" spans="2:6" ht="11.25">
      <c r="B137" s="58"/>
      <c r="C137" s="58"/>
      <c r="D137" s="58"/>
      <c r="E137" s="58"/>
      <c r="F137" s="58"/>
    </row>
    <row r="138" spans="2:6" ht="11.25">
      <c r="B138" s="58"/>
      <c r="C138" s="58"/>
      <c r="D138" s="58"/>
      <c r="E138" s="58"/>
      <c r="F138" s="58"/>
    </row>
    <row r="139" spans="2:6" ht="11.25">
      <c r="B139" s="58"/>
      <c r="C139" s="58"/>
      <c r="D139" s="58"/>
      <c r="E139" s="58"/>
      <c r="F139" s="58"/>
    </row>
    <row r="140" spans="2:6" ht="11.25">
      <c r="B140" s="58"/>
      <c r="C140" s="58"/>
      <c r="D140" s="58"/>
      <c r="E140" s="58"/>
      <c r="F140" s="58"/>
    </row>
    <row r="141" spans="2:6" ht="11.25">
      <c r="B141" s="58"/>
      <c r="C141" s="58"/>
      <c r="D141" s="58"/>
      <c r="E141" s="58"/>
      <c r="F141" s="58"/>
    </row>
    <row r="142" spans="2:6" ht="11.25">
      <c r="B142" s="58"/>
      <c r="C142" s="58"/>
      <c r="D142" s="58"/>
      <c r="E142" s="58"/>
      <c r="F142" s="58"/>
    </row>
    <row r="143" spans="2:6" ht="11.25">
      <c r="B143" s="58"/>
      <c r="C143" s="58"/>
      <c r="D143" s="58"/>
      <c r="E143" s="58"/>
      <c r="F143" s="58"/>
    </row>
    <row r="144" spans="2:6" ht="11.25">
      <c r="B144" s="58"/>
      <c r="C144" s="58"/>
      <c r="D144" s="58"/>
      <c r="E144" s="58"/>
      <c r="F144" s="58"/>
    </row>
    <row r="145" spans="2:6" ht="11.25">
      <c r="B145" s="58"/>
      <c r="C145" s="58"/>
      <c r="D145" s="58"/>
      <c r="E145" s="58"/>
      <c r="F145" s="58"/>
    </row>
    <row r="146" spans="2:6" ht="11.25">
      <c r="B146" s="58"/>
      <c r="C146" s="58"/>
      <c r="D146" s="58"/>
      <c r="E146" s="58"/>
      <c r="F146" s="58"/>
    </row>
    <row r="147" spans="2:6" ht="11.25">
      <c r="B147" s="58"/>
      <c r="C147" s="58"/>
      <c r="D147" s="58"/>
      <c r="E147" s="58"/>
      <c r="F147" s="58"/>
    </row>
    <row r="148" spans="2:6" ht="11.25">
      <c r="B148" s="58"/>
      <c r="C148" s="58"/>
      <c r="D148" s="58"/>
      <c r="E148" s="58"/>
      <c r="F148" s="58"/>
    </row>
    <row r="149" spans="2:6" ht="11.25">
      <c r="B149" s="58"/>
      <c r="C149" s="58"/>
      <c r="D149" s="58"/>
      <c r="E149" s="58"/>
      <c r="F149" s="58"/>
    </row>
    <row r="150" spans="2:6" ht="11.25">
      <c r="B150" s="58"/>
      <c r="C150" s="58"/>
      <c r="D150" s="58"/>
      <c r="E150" s="58"/>
      <c r="F150" s="58"/>
    </row>
    <row r="151" spans="2:6" ht="11.25">
      <c r="B151" s="58"/>
      <c r="C151" s="58"/>
      <c r="D151" s="58"/>
      <c r="E151" s="58"/>
      <c r="F151" s="58"/>
    </row>
    <row r="152" spans="2:6" ht="11.25">
      <c r="B152" s="58"/>
      <c r="C152" s="58"/>
      <c r="D152" s="58"/>
      <c r="E152" s="58"/>
      <c r="F152" s="58"/>
    </row>
    <row r="153" spans="2:6" ht="11.25">
      <c r="B153" s="58"/>
      <c r="C153" s="58"/>
      <c r="D153" s="58"/>
      <c r="E153" s="58"/>
      <c r="F153" s="58"/>
    </row>
    <row r="154" spans="2:6" ht="11.25">
      <c r="B154" s="58"/>
      <c r="C154" s="58"/>
      <c r="D154" s="58"/>
      <c r="E154" s="58"/>
      <c r="F154" s="58"/>
    </row>
    <row r="155" spans="2:6" ht="11.25">
      <c r="B155" s="58"/>
      <c r="C155" s="58"/>
      <c r="D155" s="58"/>
      <c r="E155" s="58"/>
      <c r="F155" s="58"/>
    </row>
    <row r="156" spans="2:6" ht="11.25">
      <c r="B156" s="58"/>
      <c r="C156" s="58"/>
      <c r="D156" s="58"/>
      <c r="E156" s="58"/>
      <c r="F156" s="58"/>
    </row>
    <row r="157" spans="2:6" ht="11.25">
      <c r="B157" s="58"/>
      <c r="C157" s="58"/>
      <c r="D157" s="58"/>
      <c r="E157" s="58"/>
      <c r="F157" s="58"/>
    </row>
    <row r="158" spans="2:6" ht="11.25">
      <c r="B158" s="58"/>
      <c r="C158" s="58"/>
      <c r="D158" s="58"/>
      <c r="E158" s="58"/>
      <c r="F158" s="58"/>
    </row>
    <row r="159" spans="2:6" ht="11.25">
      <c r="B159" s="58"/>
      <c r="C159" s="58"/>
      <c r="D159" s="58"/>
      <c r="E159" s="58"/>
      <c r="F159" s="58"/>
    </row>
    <row r="160" spans="2:6" ht="11.25">
      <c r="B160" s="58"/>
      <c r="C160" s="58"/>
      <c r="D160" s="58"/>
      <c r="E160" s="58"/>
      <c r="F160" s="58"/>
    </row>
    <row r="161" spans="2:6" ht="11.25">
      <c r="B161" s="58"/>
      <c r="C161" s="58"/>
      <c r="D161" s="58"/>
      <c r="E161" s="58"/>
      <c r="F161" s="58"/>
    </row>
    <row r="162" spans="2:6" ht="11.25">
      <c r="B162" s="58"/>
      <c r="C162" s="58"/>
      <c r="D162" s="58"/>
      <c r="E162" s="58"/>
      <c r="F162" s="58"/>
    </row>
    <row r="163" spans="2:6" ht="11.25">
      <c r="B163" s="58"/>
      <c r="C163" s="58"/>
      <c r="D163" s="58"/>
      <c r="E163" s="58"/>
      <c r="F163" s="58"/>
    </row>
    <row r="164" spans="2:6" ht="11.25">
      <c r="B164" s="58"/>
      <c r="C164" s="58"/>
      <c r="D164" s="58"/>
      <c r="E164" s="58"/>
      <c r="F164" s="58"/>
    </row>
    <row r="165" spans="2:6" ht="11.25">
      <c r="B165" s="58"/>
      <c r="C165" s="58"/>
      <c r="D165" s="58"/>
      <c r="E165" s="58"/>
      <c r="F165" s="58"/>
    </row>
    <row r="166" spans="2:6" ht="11.25">
      <c r="B166" s="58"/>
      <c r="C166" s="58"/>
      <c r="D166" s="58"/>
      <c r="E166" s="58"/>
      <c r="F166" s="58"/>
    </row>
    <row r="167" spans="2:6" ht="11.25">
      <c r="B167" s="58"/>
      <c r="C167" s="58"/>
      <c r="D167" s="58"/>
      <c r="E167" s="58"/>
      <c r="F167" s="58"/>
    </row>
    <row r="168" spans="2:6" ht="11.25">
      <c r="B168" s="58"/>
      <c r="C168" s="58"/>
      <c r="D168" s="58"/>
      <c r="E168" s="58"/>
      <c r="F168" s="58"/>
    </row>
    <row r="169" spans="2:6" ht="11.25">
      <c r="B169" s="58"/>
      <c r="C169" s="58"/>
      <c r="D169" s="58"/>
      <c r="E169" s="58"/>
      <c r="F169" s="58"/>
    </row>
    <row r="170" spans="2:6" ht="11.25">
      <c r="B170" s="58"/>
      <c r="C170" s="58"/>
      <c r="D170" s="58"/>
      <c r="E170" s="58"/>
      <c r="F170" s="58"/>
    </row>
    <row r="171" spans="2:6" ht="11.25">
      <c r="B171" s="58"/>
      <c r="C171" s="58"/>
      <c r="D171" s="58"/>
      <c r="E171" s="58"/>
      <c r="F171" s="58"/>
    </row>
    <row r="172" spans="2:6" ht="11.25">
      <c r="B172" s="58"/>
      <c r="C172" s="58"/>
      <c r="D172" s="58"/>
      <c r="E172" s="58"/>
      <c r="F172" s="58"/>
    </row>
    <row r="173" spans="2:6" ht="11.25">
      <c r="B173" s="58"/>
      <c r="C173" s="58"/>
      <c r="D173" s="58"/>
      <c r="E173" s="58"/>
      <c r="F173" s="58"/>
    </row>
    <row r="174" spans="2:6" ht="11.25">
      <c r="B174" s="58"/>
      <c r="C174" s="58"/>
      <c r="D174" s="58"/>
      <c r="E174" s="58"/>
      <c r="F174" s="58"/>
    </row>
    <row r="175" spans="2:6" ht="11.25">
      <c r="B175" s="58"/>
      <c r="C175" s="58"/>
      <c r="D175" s="58"/>
      <c r="E175" s="58"/>
      <c r="F175" s="58"/>
    </row>
    <row r="176" spans="2:6" ht="11.25">
      <c r="B176" s="58"/>
      <c r="C176" s="58"/>
      <c r="D176" s="58"/>
      <c r="E176" s="58"/>
      <c r="F176" s="58"/>
    </row>
    <row r="177" spans="2:6" ht="11.25">
      <c r="B177" s="58"/>
      <c r="C177" s="58"/>
      <c r="D177" s="58"/>
      <c r="E177" s="58"/>
      <c r="F177" s="58"/>
    </row>
    <row r="178" spans="2:6" ht="11.25">
      <c r="B178" s="58"/>
      <c r="C178" s="58"/>
      <c r="D178" s="58"/>
      <c r="E178" s="58"/>
      <c r="F178" s="58"/>
    </row>
    <row r="179" spans="2:6" ht="11.25">
      <c r="B179" s="58"/>
      <c r="C179" s="58"/>
      <c r="D179" s="58"/>
      <c r="E179" s="58"/>
      <c r="F179" s="58"/>
    </row>
    <row r="180" spans="2:6" ht="11.25">
      <c r="B180" s="58"/>
      <c r="C180" s="58"/>
      <c r="D180" s="58"/>
      <c r="E180" s="58"/>
      <c r="F180" s="58"/>
    </row>
    <row r="181" spans="2:6" ht="11.25">
      <c r="B181" s="58"/>
      <c r="C181" s="58"/>
      <c r="D181" s="58"/>
      <c r="E181" s="58"/>
      <c r="F181" s="58"/>
    </row>
    <row r="182" spans="2:6" ht="11.25">
      <c r="B182" s="58"/>
      <c r="C182" s="58"/>
      <c r="D182" s="58"/>
      <c r="E182" s="58"/>
      <c r="F182" s="58"/>
    </row>
    <row r="183" spans="2:6" ht="11.25">
      <c r="B183" s="58"/>
      <c r="C183" s="58"/>
      <c r="D183" s="58"/>
      <c r="E183" s="58"/>
      <c r="F183" s="58"/>
    </row>
    <row r="184" spans="2:6" ht="11.25">
      <c r="B184" s="58"/>
      <c r="C184" s="58"/>
      <c r="D184" s="58"/>
      <c r="E184" s="58"/>
      <c r="F184" s="58"/>
    </row>
    <row r="185" spans="2:6" ht="11.25">
      <c r="B185" s="58"/>
      <c r="C185" s="58"/>
      <c r="D185" s="58"/>
      <c r="E185" s="58"/>
      <c r="F185" s="58"/>
    </row>
    <row r="186" spans="2:6" ht="11.25">
      <c r="B186" s="58"/>
      <c r="C186" s="58"/>
      <c r="D186" s="58"/>
      <c r="E186" s="58"/>
      <c r="F186" s="58"/>
    </row>
    <row r="187" spans="2:6" ht="11.25">
      <c r="B187" s="58"/>
      <c r="C187" s="58"/>
      <c r="D187" s="58"/>
      <c r="E187" s="58"/>
      <c r="F187" s="58"/>
    </row>
    <row r="188" spans="2:6" ht="11.25">
      <c r="B188" s="58"/>
      <c r="C188" s="58"/>
      <c r="D188" s="58"/>
      <c r="E188" s="58"/>
      <c r="F188" s="58"/>
    </row>
    <row r="189" spans="2:6" ht="11.25">
      <c r="B189" s="58"/>
      <c r="C189" s="58"/>
      <c r="D189" s="58"/>
      <c r="E189" s="58"/>
      <c r="F189" s="58"/>
    </row>
    <row r="190" spans="2:6" ht="11.25">
      <c r="B190" s="58"/>
      <c r="C190" s="58"/>
      <c r="D190" s="58"/>
      <c r="E190" s="58"/>
      <c r="F190" s="58"/>
    </row>
    <row r="191" spans="2:6" ht="11.25">
      <c r="B191" s="58"/>
      <c r="C191" s="58"/>
      <c r="D191" s="58"/>
      <c r="E191" s="58"/>
      <c r="F191" s="58"/>
    </row>
    <row r="192" spans="2:6" ht="11.25">
      <c r="B192" s="58"/>
      <c r="C192" s="58"/>
      <c r="D192" s="58"/>
      <c r="E192" s="58"/>
      <c r="F192" s="58"/>
    </row>
    <row r="193" spans="2:6" ht="11.25">
      <c r="B193" s="58"/>
      <c r="C193" s="58"/>
      <c r="D193" s="58"/>
      <c r="E193" s="58"/>
      <c r="F193" s="58"/>
    </row>
    <row r="194" spans="2:6" ht="11.25">
      <c r="B194" s="58"/>
      <c r="C194" s="58"/>
      <c r="D194" s="58"/>
      <c r="E194" s="58"/>
      <c r="F194" s="58"/>
    </row>
    <row r="195" spans="2:6" ht="11.25">
      <c r="B195" s="58"/>
      <c r="C195" s="58"/>
      <c r="D195" s="58"/>
      <c r="E195" s="58"/>
      <c r="F195" s="58"/>
    </row>
    <row r="196" spans="2:6" ht="11.25">
      <c r="B196" s="58"/>
      <c r="C196" s="58"/>
      <c r="D196" s="58"/>
      <c r="E196" s="58"/>
      <c r="F196" s="58"/>
    </row>
    <row r="197" spans="2:6" ht="11.25">
      <c r="B197" s="58"/>
      <c r="C197" s="58"/>
      <c r="D197" s="58"/>
      <c r="E197" s="58"/>
      <c r="F197" s="58"/>
    </row>
    <row r="198" spans="2:6" ht="11.25">
      <c r="B198" s="58"/>
      <c r="C198" s="58"/>
      <c r="D198" s="58"/>
      <c r="E198" s="58"/>
      <c r="F198" s="58"/>
    </row>
    <row r="199" spans="2:6" ht="11.25">
      <c r="B199" s="58"/>
      <c r="C199" s="58"/>
      <c r="D199" s="58"/>
      <c r="E199" s="58"/>
      <c r="F199" s="58"/>
    </row>
    <row r="200" spans="2:6" ht="11.25">
      <c r="B200" s="58"/>
      <c r="C200" s="58"/>
      <c r="D200" s="58"/>
      <c r="E200" s="58"/>
      <c r="F200" s="58"/>
    </row>
    <row r="201" spans="2:6" ht="11.25">
      <c r="B201" s="58"/>
      <c r="C201" s="58"/>
      <c r="D201" s="58"/>
      <c r="E201" s="58"/>
      <c r="F201" s="58"/>
    </row>
    <row r="202" spans="2:6" ht="11.25">
      <c r="B202" s="58"/>
      <c r="C202" s="58"/>
      <c r="D202" s="58"/>
      <c r="E202" s="58"/>
      <c r="F202" s="58"/>
    </row>
    <row r="203" spans="2:6" ht="11.25">
      <c r="B203" s="58"/>
      <c r="C203" s="58"/>
      <c r="D203" s="58"/>
      <c r="E203" s="58"/>
      <c r="F203" s="58"/>
    </row>
    <row r="204" spans="2:6" ht="11.25">
      <c r="B204" s="58"/>
      <c r="C204" s="58"/>
      <c r="D204" s="58"/>
      <c r="E204" s="58"/>
      <c r="F204" s="58"/>
    </row>
    <row r="205" spans="2:6" ht="11.25">
      <c r="B205" s="58"/>
      <c r="C205" s="58"/>
      <c r="D205" s="58"/>
      <c r="E205" s="58"/>
      <c r="F205" s="58"/>
    </row>
    <row r="206" spans="2:6" ht="11.25">
      <c r="B206" s="58"/>
      <c r="C206" s="58"/>
      <c r="D206" s="58"/>
      <c r="E206" s="58"/>
      <c r="F206" s="58"/>
    </row>
    <row r="207" spans="2:6" ht="11.25">
      <c r="B207" s="58"/>
      <c r="C207" s="58"/>
      <c r="D207" s="58"/>
      <c r="E207" s="58"/>
      <c r="F207" s="58"/>
    </row>
    <row r="208" spans="2:6" ht="11.25">
      <c r="B208" s="58"/>
      <c r="C208" s="58"/>
      <c r="D208" s="58"/>
      <c r="E208" s="58"/>
      <c r="F208" s="58"/>
    </row>
    <row r="209" spans="2:6" ht="11.25">
      <c r="B209" s="58"/>
      <c r="C209" s="58"/>
      <c r="D209" s="58"/>
      <c r="E209" s="58"/>
      <c r="F209" s="58"/>
    </row>
    <row r="210" spans="2:6" ht="11.25">
      <c r="B210" s="58"/>
      <c r="C210" s="58"/>
      <c r="D210" s="58"/>
      <c r="E210" s="58"/>
      <c r="F210" s="58"/>
    </row>
    <row r="211" spans="2:6" ht="11.25">
      <c r="B211" s="58"/>
      <c r="C211" s="58"/>
      <c r="D211" s="58"/>
      <c r="E211" s="58"/>
      <c r="F211" s="58"/>
    </row>
    <row r="212" spans="2:6" ht="11.25">
      <c r="B212" s="58"/>
      <c r="C212" s="58"/>
      <c r="D212" s="58"/>
      <c r="E212" s="58"/>
      <c r="F212" s="58"/>
    </row>
    <row r="213" spans="2:6" ht="11.25">
      <c r="B213" s="58"/>
      <c r="C213" s="58"/>
      <c r="D213" s="58"/>
      <c r="E213" s="58"/>
      <c r="F213" s="58"/>
    </row>
    <row r="214" spans="2:6" ht="11.25">
      <c r="B214" s="58"/>
      <c r="C214" s="58"/>
      <c r="D214" s="58"/>
      <c r="E214" s="58"/>
      <c r="F214" s="58"/>
    </row>
    <row r="215" spans="2:6" ht="11.25">
      <c r="B215" s="58"/>
      <c r="C215" s="58"/>
      <c r="D215" s="58"/>
      <c r="E215" s="58"/>
      <c r="F215" s="58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  <customProperties>
    <customPr name="EpmWorksheetKeyString_GUID" r:id="rId2"/>
    <customPr name="FPMExcelClientCellBasedFunctionStatus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5"/>
  <sheetViews>
    <sheetView zoomScale="80" zoomScaleNormal="80" zoomScalePageLayoutView="0" workbookViewId="0" topLeftCell="A1">
      <selection activeCell="B1" sqref="B1:B16384"/>
    </sheetView>
  </sheetViews>
  <sheetFormatPr defaultColWidth="9.140625" defaultRowHeight="12.75"/>
  <cols>
    <col min="1" max="1" width="41.57421875" style="6" bestFit="1" customWidth="1"/>
    <col min="2" max="2" width="13.28125" style="5" customWidth="1"/>
    <col min="3" max="3" width="11.57421875" style="5" customWidth="1"/>
    <col min="4" max="4" width="2.140625" style="44" customWidth="1"/>
    <col min="5" max="5" width="13.28125" style="5" customWidth="1"/>
    <col min="6" max="6" width="11.57421875" style="5" customWidth="1"/>
    <col min="7" max="16384" width="9.140625" style="4" customWidth="1"/>
  </cols>
  <sheetData>
    <row r="1" spans="1:6" s="2" customFormat="1" ht="13.5">
      <c r="A1" s="25" t="s">
        <v>60</v>
      </c>
      <c r="B1" s="7"/>
      <c r="C1" s="7"/>
      <c r="D1" s="42"/>
      <c r="E1" s="7"/>
      <c r="F1" s="7"/>
    </row>
    <row r="2" spans="1:6" s="2" customFormat="1" ht="12.75">
      <c r="A2" s="10"/>
      <c r="B2" s="40"/>
      <c r="C2" s="40"/>
      <c r="D2" s="40"/>
      <c r="E2" s="40"/>
      <c r="F2" s="40"/>
    </row>
    <row r="3" spans="1:6" s="55" customFormat="1" ht="13.5" customHeight="1">
      <c r="A3" s="53"/>
      <c r="B3" s="130" t="str">
        <f>+Attivo!B3:C3</f>
        <v>Al 31 marzo 2021</v>
      </c>
      <c r="C3" s="130"/>
      <c r="D3" s="71"/>
      <c r="E3" s="130" t="str">
        <f>+Attivo!E3:F3</f>
        <v>Al 31 dicembre 2020</v>
      </c>
      <c r="F3" s="130"/>
    </row>
    <row r="4" spans="1:6" s="58" customFormat="1" ht="41.25" customHeight="1">
      <c r="A4" s="56"/>
      <c r="B4" s="72" t="s">
        <v>68</v>
      </c>
      <c r="C4" s="73" t="s">
        <v>70</v>
      </c>
      <c r="D4" s="59"/>
      <c r="E4" s="72" t="s">
        <v>68</v>
      </c>
      <c r="F4" s="73" t="s">
        <v>70</v>
      </c>
    </row>
    <row r="5" spans="1:6" s="58" customFormat="1" ht="9.75" customHeight="1">
      <c r="A5" s="69" t="s">
        <v>45</v>
      </c>
      <c r="B5" s="57"/>
      <c r="C5" s="57"/>
      <c r="D5" s="57"/>
      <c r="E5" s="57"/>
      <c r="F5" s="57"/>
    </row>
    <row r="6" spans="1:6" ht="16.5" customHeight="1">
      <c r="A6" s="10" t="s">
        <v>47</v>
      </c>
      <c r="B6" s="9"/>
      <c r="C6" s="9"/>
      <c r="D6" s="16"/>
      <c r="E6" s="9"/>
      <c r="F6" s="9"/>
    </row>
    <row r="7" spans="1:6" ht="8.25" customHeight="1">
      <c r="A7" s="9"/>
      <c r="B7" s="9"/>
      <c r="C7" s="9"/>
      <c r="D7" s="16"/>
      <c r="E7" s="9"/>
      <c r="F7" s="9"/>
    </row>
    <row r="8" spans="1:6" ht="16.5" customHeight="1">
      <c r="A8" s="10" t="s">
        <v>2</v>
      </c>
      <c r="B8" s="9"/>
      <c r="C8" s="9"/>
      <c r="D8" s="16"/>
      <c r="E8" s="9"/>
      <c r="F8" s="9"/>
    </row>
    <row r="9" spans="1:7" ht="26.25">
      <c r="A9" s="11" t="s">
        <v>36</v>
      </c>
      <c r="B9" s="58">
        <v>390877</v>
      </c>
      <c r="C9" s="58"/>
      <c r="D9" s="61"/>
      <c r="E9" s="58">
        <v>372159</v>
      </c>
      <c r="F9" s="58"/>
      <c r="G9" s="58"/>
    </row>
    <row r="10" spans="1:7" ht="26.25">
      <c r="A10" s="11" t="s">
        <v>37</v>
      </c>
      <c r="B10" s="58">
        <v>-139</v>
      </c>
      <c r="C10" s="58"/>
      <c r="D10" s="61"/>
      <c r="E10" s="58">
        <v>-147</v>
      </c>
      <c r="F10" s="58"/>
      <c r="G10" s="58"/>
    </row>
    <row r="11" spans="1:7" ht="12.75">
      <c r="A11" s="12" t="s">
        <v>38</v>
      </c>
      <c r="B11" s="64">
        <f>+B9+B10</f>
        <v>390738</v>
      </c>
      <c r="C11" s="64"/>
      <c r="D11" s="65"/>
      <c r="E11" s="64">
        <f>+E9+E10</f>
        <v>372012</v>
      </c>
      <c r="F11" s="64"/>
      <c r="G11" s="58"/>
    </row>
    <row r="12" spans="1:7" ht="8.25" customHeight="1">
      <c r="A12" s="10"/>
      <c r="B12" s="65"/>
      <c r="C12" s="65"/>
      <c r="D12" s="65"/>
      <c r="E12" s="65"/>
      <c r="F12" s="65"/>
      <c r="G12" s="58"/>
    </row>
    <row r="13" spans="1:7" ht="14.25" customHeight="1">
      <c r="A13" s="10" t="s">
        <v>39</v>
      </c>
      <c r="B13" s="65"/>
      <c r="C13" s="65"/>
      <c r="D13" s="65"/>
      <c r="E13" s="65"/>
      <c r="F13" s="65"/>
      <c r="G13" s="58"/>
    </row>
    <row r="14" spans="1:7" ht="12.75">
      <c r="A14" s="14" t="s">
        <v>93</v>
      </c>
      <c r="B14" s="61">
        <v>468132</v>
      </c>
      <c r="C14" s="61"/>
      <c r="D14" s="61"/>
      <c r="E14" s="61">
        <v>465776</v>
      </c>
      <c r="F14" s="61"/>
      <c r="G14" s="61"/>
    </row>
    <row r="15" spans="1:7" ht="12.75">
      <c r="A15" s="14" t="s">
        <v>94</v>
      </c>
      <c r="B15" s="61">
        <v>16809</v>
      </c>
      <c r="C15" s="61">
        <v>3201</v>
      </c>
      <c r="D15" s="61"/>
      <c r="E15" s="61">
        <v>17994</v>
      </c>
      <c r="F15" s="61">
        <v>3512</v>
      </c>
      <c r="G15" s="61"/>
    </row>
    <row r="16" spans="1:7" ht="12.75">
      <c r="A16" s="22" t="s">
        <v>84</v>
      </c>
      <c r="B16" s="58"/>
      <c r="C16" s="58"/>
      <c r="D16" s="61"/>
      <c r="E16" s="58"/>
      <c r="F16" s="58"/>
      <c r="G16" s="58"/>
    </row>
    <row r="17" spans="1:7" ht="12.75">
      <c r="A17" s="14" t="s">
        <v>41</v>
      </c>
      <c r="B17" s="61">
        <v>12299</v>
      </c>
      <c r="C17" s="61"/>
      <c r="D17" s="61"/>
      <c r="E17" s="61">
        <v>12543</v>
      </c>
      <c r="F17" s="61"/>
      <c r="G17" s="58"/>
    </row>
    <row r="18" spans="1:7" ht="12.75">
      <c r="A18" s="14" t="s">
        <v>42</v>
      </c>
      <c r="B18" s="61">
        <f>9249+11+2</f>
        <v>9262</v>
      </c>
      <c r="C18" s="61"/>
      <c r="D18" s="61"/>
      <c r="E18" s="61">
        <f>5216+11</f>
        <v>5227</v>
      </c>
      <c r="F18" s="61"/>
      <c r="G18" s="58"/>
    </row>
    <row r="19" spans="1:7" ht="12.75">
      <c r="A19" s="17" t="s">
        <v>40</v>
      </c>
      <c r="B19" s="118">
        <v>33729</v>
      </c>
      <c r="C19" s="118"/>
      <c r="D19" s="118"/>
      <c r="E19" s="118">
        <v>34998</v>
      </c>
      <c r="F19" s="118"/>
      <c r="G19" s="58"/>
    </row>
    <row r="20" spans="1:7" ht="12.75">
      <c r="A20" s="22" t="s">
        <v>43</v>
      </c>
      <c r="B20" s="58"/>
      <c r="C20" s="58"/>
      <c r="D20" s="61"/>
      <c r="E20" s="58"/>
      <c r="F20" s="58"/>
      <c r="G20" s="58"/>
    </row>
    <row r="21" spans="1:7" ht="12.75">
      <c r="A21" s="17" t="s">
        <v>96</v>
      </c>
      <c r="B21" s="61">
        <v>10651</v>
      </c>
      <c r="C21" s="61"/>
      <c r="D21" s="61"/>
      <c r="E21" s="61">
        <v>11094</v>
      </c>
      <c r="F21" s="61"/>
      <c r="G21" s="58"/>
    </row>
    <row r="22" spans="1:7" ht="12.75">
      <c r="A22" s="18" t="s">
        <v>7</v>
      </c>
      <c r="B22" s="64">
        <f>SUM(B14:B21)</f>
        <v>550882</v>
      </c>
      <c r="C22" s="64"/>
      <c r="D22" s="65"/>
      <c r="E22" s="64">
        <f>SUM(E14:E21)</f>
        <v>547632</v>
      </c>
      <c r="F22" s="64"/>
      <c r="G22" s="58"/>
    </row>
    <row r="23" spans="1:7" ht="7.5" customHeight="1">
      <c r="A23" s="19"/>
      <c r="B23" s="99"/>
      <c r="C23" s="99"/>
      <c r="D23" s="65"/>
      <c r="E23" s="99"/>
      <c r="F23" s="99"/>
      <c r="G23" s="58"/>
    </row>
    <row r="24" spans="1:7" ht="14.25" customHeight="1">
      <c r="A24" s="10" t="s">
        <v>44</v>
      </c>
      <c r="B24" s="99"/>
      <c r="C24" s="99"/>
      <c r="D24" s="65"/>
      <c r="E24" s="99"/>
      <c r="F24" s="99"/>
      <c r="G24" s="58"/>
    </row>
    <row r="25" spans="1:7" ht="12.75">
      <c r="A25" s="20" t="s">
        <v>95</v>
      </c>
      <c r="B25" s="58">
        <v>174678</v>
      </c>
      <c r="C25" s="58"/>
      <c r="D25" s="61"/>
      <c r="E25" s="58">
        <v>163510</v>
      </c>
      <c r="F25" s="58"/>
      <c r="G25" s="58"/>
    </row>
    <row r="26" spans="1:7" ht="12.75">
      <c r="A26" s="14" t="s">
        <v>94</v>
      </c>
      <c r="B26" s="58">
        <v>7837</v>
      </c>
      <c r="C26" s="58">
        <v>1367</v>
      </c>
      <c r="D26" s="61"/>
      <c r="E26" s="58">
        <v>8582</v>
      </c>
      <c r="F26" s="58">
        <v>1952</v>
      </c>
      <c r="G26" s="58"/>
    </row>
    <row r="27" spans="1:7" ht="12.75">
      <c r="A27" s="22" t="s">
        <v>84</v>
      </c>
      <c r="B27" s="58">
        <v>593572</v>
      </c>
      <c r="C27" s="58">
        <v>5341</v>
      </c>
      <c r="D27" s="61"/>
      <c r="E27" s="58">
        <v>489964</v>
      </c>
      <c r="F27" s="58">
        <v>5770</v>
      </c>
      <c r="G27" s="58"/>
    </row>
    <row r="28" spans="1:7" ht="12.75">
      <c r="A28" s="22" t="s">
        <v>43</v>
      </c>
      <c r="B28" s="58">
        <v>12033</v>
      </c>
      <c r="C28" s="58"/>
      <c r="D28" s="61"/>
      <c r="E28" s="58">
        <v>12987</v>
      </c>
      <c r="F28" s="58"/>
      <c r="G28" s="58"/>
    </row>
    <row r="29" spans="1:7" ht="12.75">
      <c r="A29" s="22" t="s">
        <v>96</v>
      </c>
      <c r="B29" s="58">
        <v>56509</v>
      </c>
      <c r="C29" s="58">
        <v>4132</v>
      </c>
      <c r="D29" s="61"/>
      <c r="E29" s="58">
        <v>46316</v>
      </c>
      <c r="F29" s="58">
        <v>4058</v>
      </c>
      <c r="G29" s="58"/>
    </row>
    <row r="30" spans="1:7" ht="12.75">
      <c r="A30" s="20" t="s">
        <v>8</v>
      </c>
      <c r="B30" s="58">
        <v>19323</v>
      </c>
      <c r="C30" s="58"/>
      <c r="D30" s="61"/>
      <c r="E30" s="58">
        <v>17974</v>
      </c>
      <c r="F30" s="58"/>
      <c r="G30" s="58"/>
    </row>
    <row r="31" spans="1:7" ht="12.75">
      <c r="A31" s="23" t="s">
        <v>9</v>
      </c>
      <c r="B31" s="64">
        <f>SUM(B25:B30)</f>
        <v>863952</v>
      </c>
      <c r="C31" s="64"/>
      <c r="D31" s="65"/>
      <c r="E31" s="64">
        <f>SUM(E25:E30)</f>
        <v>739333</v>
      </c>
      <c r="F31" s="64"/>
      <c r="G31" s="58"/>
    </row>
    <row r="32" spans="1:7" ht="7.5" customHeight="1">
      <c r="A32" s="9"/>
      <c r="B32" s="58"/>
      <c r="C32" s="58"/>
      <c r="D32" s="61"/>
      <c r="E32" s="58"/>
      <c r="F32" s="58"/>
      <c r="G32" s="58"/>
    </row>
    <row r="33" spans="1:7" ht="13.5" thickBot="1">
      <c r="A33" s="24" t="s">
        <v>48</v>
      </c>
      <c r="B33" s="67">
        <f>+B31+B22+B11</f>
        <v>1805572</v>
      </c>
      <c r="C33" s="67"/>
      <c r="D33" s="65"/>
      <c r="E33" s="67">
        <f>+E31+E22+E11</f>
        <v>1658977</v>
      </c>
      <c r="F33" s="67"/>
      <c r="G33" s="58"/>
    </row>
    <row r="34" spans="1:7" ht="13.5" thickTop="1">
      <c r="A34" s="9"/>
      <c r="B34" s="58"/>
      <c r="C34" s="58"/>
      <c r="D34" s="61"/>
      <c r="E34" s="58"/>
      <c r="F34" s="58"/>
      <c r="G34" s="58"/>
    </row>
    <row r="35" spans="2:6" ht="15">
      <c r="B35" s="6"/>
      <c r="C35" s="6"/>
      <c r="D35" s="43"/>
      <c r="E35" s="6"/>
      <c r="F35" s="6"/>
    </row>
    <row r="36" spans="2:6" ht="15">
      <c r="B36" s="6"/>
      <c r="C36" s="6"/>
      <c r="D36" s="43"/>
      <c r="E36" s="6"/>
      <c r="F36" s="6"/>
    </row>
    <row r="37" spans="2:6" ht="15">
      <c r="B37" s="6"/>
      <c r="C37" s="6"/>
      <c r="D37" s="43"/>
      <c r="E37" s="6"/>
      <c r="F37" s="6"/>
    </row>
    <row r="38" spans="2:6" ht="15">
      <c r="B38" s="6"/>
      <c r="C38" s="6"/>
      <c r="D38" s="43"/>
      <c r="E38" s="6"/>
      <c r="F38" s="6"/>
    </row>
    <row r="39" spans="2:6" ht="15">
      <c r="B39" s="6"/>
      <c r="C39" s="6"/>
      <c r="D39" s="43"/>
      <c r="E39" s="6"/>
      <c r="F39" s="6"/>
    </row>
    <row r="40" spans="2:6" ht="15">
      <c r="B40" s="6"/>
      <c r="C40" s="6"/>
      <c r="D40" s="43"/>
      <c r="E40" s="6"/>
      <c r="F40" s="6"/>
    </row>
    <row r="41" spans="2:6" ht="15">
      <c r="B41" s="6"/>
      <c r="C41" s="6"/>
      <c r="D41" s="43"/>
      <c r="E41" s="6"/>
      <c r="F41" s="6"/>
    </row>
    <row r="42" spans="2:6" ht="15">
      <c r="B42" s="6"/>
      <c r="C42" s="6"/>
      <c r="D42" s="43"/>
      <c r="E42" s="6"/>
      <c r="F42" s="6"/>
    </row>
    <row r="43" spans="2:6" ht="15">
      <c r="B43" s="6"/>
      <c r="C43" s="6"/>
      <c r="D43" s="43"/>
      <c r="E43" s="6"/>
      <c r="F43" s="6"/>
    </row>
    <row r="44" spans="2:6" ht="15">
      <c r="B44" s="6"/>
      <c r="C44" s="6"/>
      <c r="D44" s="43"/>
      <c r="E44" s="6"/>
      <c r="F44" s="6"/>
    </row>
    <row r="45" spans="2:6" ht="15">
      <c r="B45" s="6"/>
      <c r="C45" s="6"/>
      <c r="D45" s="43"/>
      <c r="E45" s="6"/>
      <c r="F45" s="6"/>
    </row>
    <row r="46" spans="2:6" ht="15">
      <c r="B46" s="6"/>
      <c r="C46" s="6"/>
      <c r="D46" s="43"/>
      <c r="E46" s="6"/>
      <c r="F46" s="6"/>
    </row>
    <row r="47" spans="2:6" ht="15">
      <c r="B47" s="6"/>
      <c r="C47" s="6"/>
      <c r="D47" s="43"/>
      <c r="E47" s="6"/>
      <c r="F47" s="6"/>
    </row>
    <row r="48" spans="2:6" ht="15">
      <c r="B48" s="6"/>
      <c r="C48" s="6"/>
      <c r="D48" s="43"/>
      <c r="E48" s="6"/>
      <c r="F48" s="6"/>
    </row>
    <row r="49" spans="2:6" ht="15">
      <c r="B49" s="6"/>
      <c r="C49" s="6"/>
      <c r="D49" s="43"/>
      <c r="E49" s="6"/>
      <c r="F49" s="6"/>
    </row>
    <row r="50" spans="2:6" ht="15">
      <c r="B50" s="6"/>
      <c r="C50" s="6"/>
      <c r="D50" s="43"/>
      <c r="E50" s="6"/>
      <c r="F50" s="6"/>
    </row>
    <row r="51" spans="2:6" ht="15">
      <c r="B51" s="6"/>
      <c r="C51" s="6"/>
      <c r="D51" s="43"/>
      <c r="E51" s="6"/>
      <c r="F51" s="6"/>
    </row>
    <row r="52" spans="2:6" ht="15">
      <c r="B52" s="6"/>
      <c r="C52" s="6"/>
      <c r="D52" s="43"/>
      <c r="E52" s="6"/>
      <c r="F52" s="6"/>
    </row>
    <row r="53" spans="2:6" ht="15">
      <c r="B53" s="6"/>
      <c r="C53" s="6"/>
      <c r="D53" s="43"/>
      <c r="E53" s="6"/>
      <c r="F53" s="6"/>
    </row>
    <row r="54" spans="2:6" ht="15">
      <c r="B54" s="6"/>
      <c r="C54" s="6"/>
      <c r="D54" s="43"/>
      <c r="E54" s="6"/>
      <c r="F54" s="6"/>
    </row>
    <row r="55" spans="2:6" ht="15">
      <c r="B55" s="6"/>
      <c r="C55" s="6"/>
      <c r="D55" s="43"/>
      <c r="E55" s="6"/>
      <c r="F55" s="6"/>
    </row>
    <row r="56" spans="2:6" ht="15">
      <c r="B56" s="6"/>
      <c r="C56" s="6"/>
      <c r="D56" s="43"/>
      <c r="E56" s="6"/>
      <c r="F56" s="6"/>
    </row>
    <row r="57" spans="2:6" ht="15">
      <c r="B57" s="6"/>
      <c r="C57" s="6"/>
      <c r="D57" s="43"/>
      <c r="E57" s="6"/>
      <c r="F57" s="6"/>
    </row>
    <row r="58" spans="2:6" ht="15">
      <c r="B58" s="6"/>
      <c r="C58" s="6"/>
      <c r="D58" s="43"/>
      <c r="E58" s="6"/>
      <c r="F58" s="6"/>
    </row>
    <row r="59" spans="2:6" ht="15">
      <c r="B59" s="6"/>
      <c r="C59" s="6"/>
      <c r="D59" s="43"/>
      <c r="E59" s="6"/>
      <c r="F59" s="6"/>
    </row>
    <row r="60" spans="2:6" ht="15">
      <c r="B60" s="6"/>
      <c r="C60" s="6"/>
      <c r="D60" s="43"/>
      <c r="E60" s="6"/>
      <c r="F60" s="6"/>
    </row>
    <row r="61" spans="2:6" ht="15">
      <c r="B61" s="6"/>
      <c r="C61" s="6"/>
      <c r="D61" s="43"/>
      <c r="E61" s="6"/>
      <c r="F61" s="6"/>
    </row>
    <row r="62" spans="2:6" ht="15">
      <c r="B62" s="6"/>
      <c r="C62" s="6"/>
      <c r="D62" s="43"/>
      <c r="E62" s="6"/>
      <c r="F62" s="6"/>
    </row>
    <row r="63" spans="2:6" ht="15">
      <c r="B63" s="6"/>
      <c r="C63" s="6"/>
      <c r="D63" s="43"/>
      <c r="E63" s="6"/>
      <c r="F63" s="6"/>
    </row>
    <row r="64" spans="2:6" ht="15">
      <c r="B64" s="6"/>
      <c r="C64" s="6"/>
      <c r="D64" s="43"/>
      <c r="E64" s="6"/>
      <c r="F64" s="6"/>
    </row>
    <row r="65" spans="2:6" ht="15">
      <c r="B65" s="6"/>
      <c r="C65" s="6"/>
      <c r="D65" s="43"/>
      <c r="E65" s="6"/>
      <c r="F65" s="6"/>
    </row>
    <row r="66" spans="2:6" ht="15">
      <c r="B66" s="6"/>
      <c r="C66" s="6"/>
      <c r="D66" s="43"/>
      <c r="E66" s="6"/>
      <c r="F66" s="6"/>
    </row>
    <row r="67" spans="2:6" ht="15">
      <c r="B67" s="6"/>
      <c r="C67" s="6"/>
      <c r="D67" s="43"/>
      <c r="E67" s="6"/>
      <c r="F67" s="6"/>
    </row>
    <row r="68" spans="2:6" ht="15">
      <c r="B68" s="6"/>
      <c r="C68" s="6"/>
      <c r="D68" s="43"/>
      <c r="E68" s="6"/>
      <c r="F68" s="6"/>
    </row>
    <row r="69" spans="2:6" ht="15">
      <c r="B69" s="6"/>
      <c r="C69" s="6"/>
      <c r="D69" s="43"/>
      <c r="E69" s="6"/>
      <c r="F69" s="6"/>
    </row>
    <row r="70" spans="2:6" ht="15">
      <c r="B70" s="6"/>
      <c r="C70" s="6"/>
      <c r="D70" s="43"/>
      <c r="E70" s="6"/>
      <c r="F70" s="6"/>
    </row>
    <row r="71" spans="2:6" ht="15">
      <c r="B71" s="6"/>
      <c r="C71" s="6"/>
      <c r="D71" s="43"/>
      <c r="E71" s="6"/>
      <c r="F71" s="6"/>
    </row>
    <row r="72" spans="2:6" ht="15">
      <c r="B72" s="6"/>
      <c r="C72" s="6"/>
      <c r="D72" s="43"/>
      <c r="E72" s="6"/>
      <c r="F72" s="6"/>
    </row>
    <row r="73" spans="2:6" ht="15">
      <c r="B73" s="6"/>
      <c r="C73" s="6"/>
      <c r="D73" s="43"/>
      <c r="E73" s="6"/>
      <c r="F73" s="6"/>
    </row>
    <row r="74" spans="2:6" ht="15">
      <c r="B74" s="6"/>
      <c r="C74" s="6"/>
      <c r="D74" s="43"/>
      <c r="E74" s="6"/>
      <c r="F74" s="6"/>
    </row>
    <row r="75" spans="2:6" ht="15">
      <c r="B75" s="6"/>
      <c r="C75" s="6"/>
      <c r="D75" s="43"/>
      <c r="E75" s="6"/>
      <c r="F75" s="6"/>
    </row>
    <row r="76" spans="2:6" ht="15">
      <c r="B76" s="6"/>
      <c r="C76" s="6"/>
      <c r="D76" s="43"/>
      <c r="E76" s="6"/>
      <c r="F76" s="6"/>
    </row>
    <row r="77" spans="2:6" ht="15">
      <c r="B77" s="6"/>
      <c r="C77" s="6"/>
      <c r="D77" s="43"/>
      <c r="E77" s="6"/>
      <c r="F77" s="6"/>
    </row>
    <row r="78" spans="2:6" ht="15">
      <c r="B78" s="6"/>
      <c r="C78" s="6"/>
      <c r="D78" s="43"/>
      <c r="E78" s="6"/>
      <c r="F78" s="6"/>
    </row>
    <row r="79" spans="2:6" ht="15">
      <c r="B79" s="6"/>
      <c r="C79" s="6"/>
      <c r="D79" s="43"/>
      <c r="E79" s="6"/>
      <c r="F79" s="6"/>
    </row>
    <row r="80" spans="2:6" ht="15">
      <c r="B80" s="6"/>
      <c r="C80" s="6"/>
      <c r="D80" s="43"/>
      <c r="E80" s="6"/>
      <c r="F80" s="6"/>
    </row>
    <row r="81" spans="2:6" ht="15">
      <c r="B81" s="6"/>
      <c r="C81" s="6"/>
      <c r="D81" s="43"/>
      <c r="E81" s="6"/>
      <c r="F81" s="6"/>
    </row>
    <row r="82" spans="2:6" ht="15">
      <c r="B82" s="6"/>
      <c r="C82" s="6"/>
      <c r="D82" s="43"/>
      <c r="E82" s="6"/>
      <c r="F82" s="6"/>
    </row>
    <row r="83" spans="2:6" ht="15">
      <c r="B83" s="6"/>
      <c r="C83" s="6"/>
      <c r="D83" s="43"/>
      <c r="E83" s="6"/>
      <c r="F83" s="6"/>
    </row>
    <row r="84" spans="2:6" ht="15">
      <c r="B84" s="6"/>
      <c r="C84" s="6"/>
      <c r="D84" s="43"/>
      <c r="E84" s="6"/>
      <c r="F84" s="6"/>
    </row>
    <row r="85" spans="2:6" ht="15">
      <c r="B85" s="6"/>
      <c r="C85" s="6"/>
      <c r="D85" s="43"/>
      <c r="E85" s="6"/>
      <c r="F85" s="6"/>
    </row>
    <row r="86" spans="2:6" ht="15">
      <c r="B86" s="6"/>
      <c r="C86" s="6"/>
      <c r="D86" s="43"/>
      <c r="E86" s="6"/>
      <c r="F86" s="6"/>
    </row>
    <row r="87" spans="2:6" ht="15">
      <c r="B87" s="6"/>
      <c r="C87" s="6"/>
      <c r="D87" s="43"/>
      <c r="E87" s="6"/>
      <c r="F87" s="6"/>
    </row>
    <row r="88" spans="2:6" ht="15">
      <c r="B88" s="6"/>
      <c r="C88" s="6"/>
      <c r="D88" s="43"/>
      <c r="E88" s="6"/>
      <c r="F88" s="6"/>
    </row>
    <row r="89" spans="2:6" ht="15">
      <c r="B89" s="6"/>
      <c r="C89" s="6"/>
      <c r="D89" s="43"/>
      <c r="E89" s="6"/>
      <c r="F89" s="6"/>
    </row>
    <row r="90" spans="2:6" ht="15">
      <c r="B90" s="6"/>
      <c r="C90" s="6"/>
      <c r="D90" s="43"/>
      <c r="E90" s="6"/>
      <c r="F90" s="6"/>
    </row>
    <row r="91" spans="2:6" ht="15">
      <c r="B91" s="6"/>
      <c r="C91" s="6"/>
      <c r="D91" s="43"/>
      <c r="E91" s="6"/>
      <c r="F91" s="6"/>
    </row>
    <row r="92" spans="2:6" ht="15">
      <c r="B92" s="6"/>
      <c r="C92" s="6"/>
      <c r="D92" s="43"/>
      <c r="E92" s="6"/>
      <c r="F92" s="6"/>
    </row>
    <row r="93" spans="2:6" ht="15">
      <c r="B93" s="6"/>
      <c r="C93" s="6"/>
      <c r="D93" s="43"/>
      <c r="E93" s="6"/>
      <c r="F93" s="6"/>
    </row>
    <row r="94" spans="2:6" ht="15">
      <c r="B94" s="6"/>
      <c r="C94" s="6"/>
      <c r="D94" s="43"/>
      <c r="E94" s="6"/>
      <c r="F94" s="6"/>
    </row>
    <row r="95" spans="2:6" ht="15">
      <c r="B95" s="6"/>
      <c r="C95" s="6"/>
      <c r="D95" s="43"/>
      <c r="E95" s="6"/>
      <c r="F95" s="6"/>
    </row>
    <row r="96" spans="2:6" ht="15">
      <c r="B96" s="6"/>
      <c r="C96" s="6"/>
      <c r="D96" s="43"/>
      <c r="E96" s="6"/>
      <c r="F96" s="6"/>
    </row>
    <row r="97" spans="2:6" ht="15">
      <c r="B97" s="6"/>
      <c r="C97" s="6"/>
      <c r="D97" s="43"/>
      <c r="E97" s="6"/>
      <c r="F97" s="6"/>
    </row>
    <row r="98" spans="2:6" ht="15">
      <c r="B98" s="6"/>
      <c r="C98" s="6"/>
      <c r="D98" s="43"/>
      <c r="E98" s="6"/>
      <c r="F98" s="6"/>
    </row>
    <row r="99" spans="2:6" ht="15">
      <c r="B99" s="6"/>
      <c r="C99" s="6"/>
      <c r="D99" s="43"/>
      <c r="E99" s="6"/>
      <c r="F99" s="6"/>
    </row>
    <row r="100" spans="2:6" ht="15">
      <c r="B100" s="6"/>
      <c r="C100" s="6"/>
      <c r="D100" s="43"/>
      <c r="E100" s="6"/>
      <c r="F100" s="6"/>
    </row>
    <row r="101" spans="2:6" ht="15">
      <c r="B101" s="6"/>
      <c r="C101" s="6"/>
      <c r="D101" s="43"/>
      <c r="E101" s="6"/>
      <c r="F101" s="6"/>
    </row>
    <row r="102" spans="2:6" ht="15">
      <c r="B102" s="6"/>
      <c r="C102" s="6"/>
      <c r="D102" s="43"/>
      <c r="E102" s="6"/>
      <c r="F102" s="6"/>
    </row>
    <row r="103" spans="2:6" ht="15">
      <c r="B103" s="6"/>
      <c r="C103" s="6"/>
      <c r="D103" s="43"/>
      <c r="E103" s="6"/>
      <c r="F103" s="6"/>
    </row>
    <row r="104" spans="2:6" ht="15">
      <c r="B104" s="6"/>
      <c r="C104" s="6"/>
      <c r="D104" s="43"/>
      <c r="E104" s="6"/>
      <c r="F104" s="6"/>
    </row>
    <row r="105" spans="2:6" ht="15">
      <c r="B105" s="6"/>
      <c r="C105" s="6"/>
      <c r="D105" s="43"/>
      <c r="E105" s="6"/>
      <c r="F105" s="6"/>
    </row>
    <row r="106" spans="2:6" ht="15">
      <c r="B106" s="6"/>
      <c r="C106" s="6"/>
      <c r="D106" s="43"/>
      <c r="E106" s="6"/>
      <c r="F106" s="6"/>
    </row>
    <row r="107" spans="2:6" ht="15">
      <c r="B107" s="6"/>
      <c r="C107" s="6"/>
      <c r="D107" s="43"/>
      <c r="E107" s="6"/>
      <c r="F107" s="6"/>
    </row>
    <row r="108" spans="2:6" ht="15">
      <c r="B108" s="6"/>
      <c r="C108" s="6"/>
      <c r="D108" s="43"/>
      <c r="E108" s="6"/>
      <c r="F108" s="6"/>
    </row>
    <row r="109" spans="2:6" ht="15">
      <c r="B109" s="6"/>
      <c r="C109" s="6"/>
      <c r="D109" s="43"/>
      <c r="E109" s="6"/>
      <c r="F109" s="6"/>
    </row>
    <row r="110" spans="2:6" ht="15">
      <c r="B110" s="6"/>
      <c r="C110" s="6"/>
      <c r="D110" s="43"/>
      <c r="E110" s="6"/>
      <c r="F110" s="6"/>
    </row>
    <row r="111" spans="2:6" ht="15">
      <c r="B111" s="6"/>
      <c r="C111" s="6"/>
      <c r="D111" s="43"/>
      <c r="E111" s="6"/>
      <c r="F111" s="6"/>
    </row>
    <row r="112" spans="2:6" ht="15">
      <c r="B112" s="6"/>
      <c r="C112" s="6"/>
      <c r="D112" s="43"/>
      <c r="E112" s="6"/>
      <c r="F112" s="6"/>
    </row>
    <row r="113" spans="2:6" ht="15">
      <c r="B113" s="6"/>
      <c r="C113" s="6"/>
      <c r="D113" s="43"/>
      <c r="E113" s="6"/>
      <c r="F113" s="6"/>
    </row>
    <row r="114" spans="2:6" ht="15">
      <c r="B114" s="6"/>
      <c r="C114" s="6"/>
      <c r="D114" s="43"/>
      <c r="E114" s="6"/>
      <c r="F114" s="6"/>
    </row>
    <row r="115" spans="2:6" ht="15">
      <c r="B115" s="6"/>
      <c r="C115" s="6"/>
      <c r="D115" s="43"/>
      <c r="E115" s="6"/>
      <c r="F115" s="6"/>
    </row>
    <row r="116" spans="2:6" ht="15">
      <c r="B116" s="6"/>
      <c r="C116" s="6"/>
      <c r="D116" s="43"/>
      <c r="E116" s="6"/>
      <c r="F116" s="6"/>
    </row>
    <row r="117" spans="2:6" ht="15">
      <c r="B117" s="6"/>
      <c r="C117" s="6"/>
      <c r="D117" s="43"/>
      <c r="E117" s="6"/>
      <c r="F117" s="6"/>
    </row>
    <row r="118" spans="2:6" ht="15">
      <c r="B118" s="6"/>
      <c r="C118" s="6"/>
      <c r="D118" s="43"/>
      <c r="E118" s="6"/>
      <c r="F118" s="6"/>
    </row>
    <row r="119" spans="2:6" ht="15">
      <c r="B119" s="6"/>
      <c r="C119" s="6"/>
      <c r="D119" s="43"/>
      <c r="E119" s="6"/>
      <c r="F119" s="6"/>
    </row>
    <row r="120" spans="2:6" ht="15">
      <c r="B120" s="6"/>
      <c r="C120" s="6"/>
      <c r="D120" s="43"/>
      <c r="E120" s="6"/>
      <c r="F120" s="6"/>
    </row>
    <row r="121" spans="2:6" ht="15">
      <c r="B121" s="6"/>
      <c r="C121" s="6"/>
      <c r="D121" s="43"/>
      <c r="E121" s="6"/>
      <c r="F121" s="6"/>
    </row>
    <row r="122" spans="2:6" ht="15">
      <c r="B122" s="6"/>
      <c r="C122" s="6"/>
      <c r="D122" s="43"/>
      <c r="E122" s="6"/>
      <c r="F122" s="6"/>
    </row>
    <row r="123" spans="2:6" ht="15">
      <c r="B123" s="6"/>
      <c r="C123" s="6"/>
      <c r="D123" s="43"/>
      <c r="E123" s="6"/>
      <c r="F123" s="6"/>
    </row>
    <row r="124" spans="2:6" ht="15">
      <c r="B124" s="6"/>
      <c r="C124" s="6"/>
      <c r="D124" s="43"/>
      <c r="E124" s="6"/>
      <c r="F124" s="6"/>
    </row>
    <row r="125" spans="2:6" ht="15">
      <c r="B125" s="6"/>
      <c r="C125" s="6"/>
      <c r="D125" s="43"/>
      <c r="E125" s="6"/>
      <c r="F125" s="6"/>
    </row>
    <row r="126" spans="2:6" ht="15">
      <c r="B126" s="6"/>
      <c r="C126" s="6"/>
      <c r="D126" s="43"/>
      <c r="E126" s="6"/>
      <c r="F126" s="6"/>
    </row>
    <row r="127" spans="2:6" ht="15">
      <c r="B127" s="6"/>
      <c r="C127" s="6"/>
      <c r="D127" s="43"/>
      <c r="E127" s="6"/>
      <c r="F127" s="6"/>
    </row>
    <row r="128" spans="2:6" ht="15">
      <c r="B128" s="6"/>
      <c r="C128" s="6"/>
      <c r="D128" s="43"/>
      <c r="E128" s="6"/>
      <c r="F128" s="6"/>
    </row>
    <row r="129" spans="2:6" ht="15">
      <c r="B129" s="6"/>
      <c r="C129" s="6"/>
      <c r="D129" s="43"/>
      <c r="E129" s="6"/>
      <c r="F129" s="6"/>
    </row>
    <row r="130" spans="2:6" ht="15">
      <c r="B130" s="6"/>
      <c r="C130" s="6"/>
      <c r="D130" s="43"/>
      <c r="E130" s="6"/>
      <c r="F130" s="6"/>
    </row>
    <row r="131" spans="2:6" ht="15">
      <c r="B131" s="6"/>
      <c r="C131" s="6"/>
      <c r="D131" s="43"/>
      <c r="E131" s="6"/>
      <c r="F131" s="6"/>
    </row>
    <row r="132" spans="2:6" ht="15">
      <c r="B132" s="6"/>
      <c r="C132" s="6"/>
      <c r="D132" s="43"/>
      <c r="E132" s="6"/>
      <c r="F132" s="6"/>
    </row>
    <row r="133" spans="2:6" ht="15">
      <c r="B133" s="6"/>
      <c r="C133" s="6"/>
      <c r="D133" s="43"/>
      <c r="E133" s="6"/>
      <c r="F133" s="6"/>
    </row>
    <row r="134" spans="2:6" ht="15">
      <c r="B134" s="6"/>
      <c r="C134" s="6"/>
      <c r="D134" s="43"/>
      <c r="E134" s="6"/>
      <c r="F134" s="6"/>
    </row>
    <row r="135" spans="2:6" ht="15">
      <c r="B135" s="6"/>
      <c r="C135" s="6"/>
      <c r="D135" s="43"/>
      <c r="E135" s="6"/>
      <c r="F135" s="6"/>
    </row>
    <row r="136" spans="2:6" ht="15">
      <c r="B136" s="6"/>
      <c r="C136" s="6"/>
      <c r="D136" s="43"/>
      <c r="E136" s="6"/>
      <c r="F136" s="6"/>
    </row>
    <row r="137" spans="2:6" ht="15">
      <c r="B137" s="6"/>
      <c r="C137" s="6"/>
      <c r="D137" s="43"/>
      <c r="E137" s="6"/>
      <c r="F137" s="6"/>
    </row>
    <row r="138" spans="2:6" ht="15">
      <c r="B138" s="6"/>
      <c r="C138" s="6"/>
      <c r="D138" s="43"/>
      <c r="E138" s="6"/>
      <c r="F138" s="6"/>
    </row>
    <row r="139" spans="2:6" ht="15">
      <c r="B139" s="6"/>
      <c r="C139" s="6"/>
      <c r="D139" s="43"/>
      <c r="E139" s="6"/>
      <c r="F139" s="6"/>
    </row>
    <row r="140" spans="2:6" ht="15">
      <c r="B140" s="6"/>
      <c r="C140" s="6"/>
      <c r="D140" s="43"/>
      <c r="E140" s="6"/>
      <c r="F140" s="6"/>
    </row>
    <row r="141" spans="2:6" ht="15">
      <c r="B141" s="6"/>
      <c r="C141" s="6"/>
      <c r="D141" s="43"/>
      <c r="E141" s="6"/>
      <c r="F141" s="6"/>
    </row>
    <row r="142" spans="2:6" ht="15">
      <c r="B142" s="6"/>
      <c r="C142" s="6"/>
      <c r="D142" s="43"/>
      <c r="E142" s="6"/>
      <c r="F142" s="6"/>
    </row>
    <row r="143" spans="2:6" ht="15">
      <c r="B143" s="6"/>
      <c r="C143" s="6"/>
      <c r="D143" s="43"/>
      <c r="E143" s="6"/>
      <c r="F143" s="6"/>
    </row>
    <row r="144" spans="2:6" ht="15">
      <c r="B144" s="6"/>
      <c r="C144" s="6"/>
      <c r="D144" s="43"/>
      <c r="E144" s="6"/>
      <c r="F144" s="6"/>
    </row>
    <row r="145" spans="2:6" ht="15">
      <c r="B145" s="6"/>
      <c r="C145" s="6"/>
      <c r="D145" s="43"/>
      <c r="E145" s="6"/>
      <c r="F145" s="6"/>
    </row>
    <row r="146" spans="2:6" ht="15">
      <c r="B146" s="6"/>
      <c r="C146" s="6"/>
      <c r="D146" s="43"/>
      <c r="E146" s="6"/>
      <c r="F146" s="6"/>
    </row>
    <row r="147" spans="2:6" ht="15">
      <c r="B147" s="6"/>
      <c r="C147" s="6"/>
      <c r="D147" s="43"/>
      <c r="E147" s="6"/>
      <c r="F147" s="6"/>
    </row>
    <row r="148" spans="2:6" ht="15">
      <c r="B148" s="6"/>
      <c r="C148" s="6"/>
      <c r="D148" s="43"/>
      <c r="E148" s="6"/>
      <c r="F148" s="6"/>
    </row>
    <row r="149" spans="2:6" ht="15">
      <c r="B149" s="6"/>
      <c r="C149" s="6"/>
      <c r="D149" s="43"/>
      <c r="E149" s="6"/>
      <c r="F149" s="6"/>
    </row>
    <row r="150" spans="2:6" ht="15">
      <c r="B150" s="6"/>
      <c r="C150" s="6"/>
      <c r="D150" s="43"/>
      <c r="E150" s="6"/>
      <c r="F150" s="6"/>
    </row>
    <row r="151" spans="2:6" ht="15">
      <c r="B151" s="6"/>
      <c r="C151" s="6"/>
      <c r="D151" s="43"/>
      <c r="E151" s="6"/>
      <c r="F151" s="6"/>
    </row>
    <row r="152" spans="2:6" ht="15">
      <c r="B152" s="6"/>
      <c r="C152" s="6"/>
      <c r="D152" s="43"/>
      <c r="E152" s="6"/>
      <c r="F152" s="6"/>
    </row>
    <row r="153" spans="2:6" ht="15">
      <c r="B153" s="6"/>
      <c r="C153" s="6"/>
      <c r="D153" s="43"/>
      <c r="E153" s="6"/>
      <c r="F153" s="6"/>
    </row>
    <row r="154" spans="2:6" ht="15">
      <c r="B154" s="6"/>
      <c r="C154" s="6"/>
      <c r="D154" s="43"/>
      <c r="E154" s="6"/>
      <c r="F154" s="6"/>
    </row>
    <row r="155" spans="2:6" ht="15">
      <c r="B155" s="6"/>
      <c r="C155" s="6"/>
      <c r="D155" s="43"/>
      <c r="E155" s="6"/>
      <c r="F155" s="6"/>
    </row>
    <row r="156" spans="2:6" ht="15">
      <c r="B156" s="6"/>
      <c r="C156" s="6"/>
      <c r="D156" s="43"/>
      <c r="E156" s="6"/>
      <c r="F156" s="6"/>
    </row>
    <row r="157" spans="2:6" ht="15">
      <c r="B157" s="6"/>
      <c r="C157" s="6"/>
      <c r="D157" s="43"/>
      <c r="E157" s="6"/>
      <c r="F157" s="6"/>
    </row>
    <row r="158" spans="2:6" ht="15">
      <c r="B158" s="6"/>
      <c r="C158" s="6"/>
      <c r="D158" s="43"/>
      <c r="E158" s="6"/>
      <c r="F158" s="6"/>
    </row>
    <row r="159" spans="2:6" ht="15">
      <c r="B159" s="6"/>
      <c r="C159" s="6"/>
      <c r="D159" s="43"/>
      <c r="E159" s="6"/>
      <c r="F159" s="6"/>
    </row>
    <row r="160" spans="2:6" ht="15">
      <c r="B160" s="6"/>
      <c r="C160" s="6"/>
      <c r="D160" s="43"/>
      <c r="E160" s="6"/>
      <c r="F160" s="6"/>
    </row>
    <row r="161" spans="2:6" ht="15">
      <c r="B161" s="6"/>
      <c r="C161" s="6"/>
      <c r="D161" s="43"/>
      <c r="E161" s="6"/>
      <c r="F161" s="6"/>
    </row>
    <row r="162" spans="2:6" ht="15">
      <c r="B162" s="6"/>
      <c r="C162" s="6"/>
      <c r="D162" s="43"/>
      <c r="E162" s="6"/>
      <c r="F162" s="6"/>
    </row>
    <row r="163" spans="2:6" ht="15">
      <c r="B163" s="6"/>
      <c r="C163" s="6"/>
      <c r="D163" s="43"/>
      <c r="E163" s="6"/>
      <c r="F163" s="6"/>
    </row>
    <row r="164" spans="2:6" ht="15">
      <c r="B164" s="6"/>
      <c r="C164" s="6"/>
      <c r="D164" s="43"/>
      <c r="E164" s="6"/>
      <c r="F164" s="6"/>
    </row>
    <row r="165" spans="2:6" ht="15">
      <c r="B165" s="6"/>
      <c r="C165" s="6"/>
      <c r="D165" s="43"/>
      <c r="E165" s="6"/>
      <c r="F165" s="6"/>
    </row>
    <row r="166" spans="2:6" ht="15">
      <c r="B166" s="6"/>
      <c r="C166" s="6"/>
      <c r="D166" s="43"/>
      <c r="E166" s="6"/>
      <c r="F166" s="6"/>
    </row>
    <row r="167" spans="2:6" ht="15">
      <c r="B167" s="6"/>
      <c r="C167" s="6"/>
      <c r="D167" s="43"/>
      <c r="E167" s="6"/>
      <c r="F167" s="6"/>
    </row>
    <row r="168" spans="2:6" ht="15">
      <c r="B168" s="6"/>
      <c r="C168" s="6"/>
      <c r="D168" s="43"/>
      <c r="E168" s="6"/>
      <c r="F168" s="6"/>
    </row>
    <row r="169" spans="2:6" ht="15">
      <c r="B169" s="6"/>
      <c r="C169" s="6"/>
      <c r="D169" s="43"/>
      <c r="E169" s="6"/>
      <c r="F169" s="6"/>
    </row>
    <row r="170" spans="2:6" ht="15">
      <c r="B170" s="6"/>
      <c r="C170" s="6"/>
      <c r="D170" s="43"/>
      <c r="E170" s="6"/>
      <c r="F170" s="6"/>
    </row>
    <row r="171" spans="2:6" ht="15">
      <c r="B171" s="6"/>
      <c r="C171" s="6"/>
      <c r="D171" s="43"/>
      <c r="E171" s="6"/>
      <c r="F171" s="6"/>
    </row>
    <row r="172" spans="2:6" ht="15">
      <c r="B172" s="6"/>
      <c r="C172" s="6"/>
      <c r="D172" s="43"/>
      <c r="E172" s="6"/>
      <c r="F172" s="6"/>
    </row>
    <row r="173" spans="2:6" ht="15">
      <c r="B173" s="6"/>
      <c r="C173" s="6"/>
      <c r="D173" s="43"/>
      <c r="E173" s="6"/>
      <c r="F173" s="6"/>
    </row>
    <row r="174" spans="2:6" ht="15">
      <c r="B174" s="6"/>
      <c r="C174" s="6"/>
      <c r="D174" s="43"/>
      <c r="E174" s="6"/>
      <c r="F174" s="6"/>
    </row>
    <row r="175" spans="2:6" ht="15">
      <c r="B175" s="6"/>
      <c r="C175" s="6"/>
      <c r="D175" s="43"/>
      <c r="E175" s="6"/>
      <c r="F175" s="6"/>
    </row>
    <row r="176" spans="2:6" ht="15">
      <c r="B176" s="6"/>
      <c r="C176" s="6"/>
      <c r="D176" s="43"/>
      <c r="E176" s="6"/>
      <c r="F176" s="6"/>
    </row>
    <row r="177" spans="2:6" ht="15">
      <c r="B177" s="6"/>
      <c r="C177" s="6"/>
      <c r="D177" s="43"/>
      <c r="E177" s="6"/>
      <c r="F177" s="6"/>
    </row>
    <row r="178" spans="2:6" ht="15">
      <c r="B178" s="6"/>
      <c r="C178" s="6"/>
      <c r="D178" s="43"/>
      <c r="E178" s="6"/>
      <c r="F178" s="6"/>
    </row>
    <row r="179" spans="2:6" ht="15">
      <c r="B179" s="6"/>
      <c r="C179" s="6"/>
      <c r="D179" s="43"/>
      <c r="E179" s="6"/>
      <c r="F179" s="6"/>
    </row>
    <row r="180" spans="2:6" ht="15">
      <c r="B180" s="6"/>
      <c r="C180" s="6"/>
      <c r="D180" s="43"/>
      <c r="E180" s="6"/>
      <c r="F180" s="6"/>
    </row>
    <row r="181" spans="2:6" ht="15">
      <c r="B181" s="6"/>
      <c r="C181" s="6"/>
      <c r="D181" s="43"/>
      <c r="E181" s="6"/>
      <c r="F181" s="6"/>
    </row>
    <row r="182" spans="2:6" ht="15">
      <c r="B182" s="6"/>
      <c r="C182" s="6"/>
      <c r="D182" s="43"/>
      <c r="E182" s="6"/>
      <c r="F182" s="6"/>
    </row>
    <row r="183" spans="2:6" ht="15">
      <c r="B183" s="6"/>
      <c r="C183" s="6"/>
      <c r="D183" s="43"/>
      <c r="E183" s="6"/>
      <c r="F183" s="6"/>
    </row>
    <row r="184" spans="2:6" ht="15">
      <c r="B184" s="6"/>
      <c r="C184" s="6"/>
      <c r="D184" s="43"/>
      <c r="E184" s="6"/>
      <c r="F184" s="6"/>
    </row>
    <row r="185" spans="2:6" ht="15">
      <c r="B185" s="6"/>
      <c r="C185" s="6"/>
      <c r="D185" s="43"/>
      <c r="E185" s="6"/>
      <c r="F185" s="6"/>
    </row>
    <row r="186" spans="2:6" ht="15">
      <c r="B186" s="6"/>
      <c r="C186" s="6"/>
      <c r="D186" s="43"/>
      <c r="E186" s="6"/>
      <c r="F186" s="6"/>
    </row>
    <row r="187" spans="2:6" ht="15">
      <c r="B187" s="6"/>
      <c r="C187" s="6"/>
      <c r="D187" s="43"/>
      <c r="E187" s="6"/>
      <c r="F187" s="6"/>
    </row>
    <row r="188" spans="2:6" ht="15">
      <c r="B188" s="6"/>
      <c r="C188" s="6"/>
      <c r="D188" s="43"/>
      <c r="E188" s="6"/>
      <c r="F188" s="6"/>
    </row>
    <row r="189" spans="2:6" ht="15">
      <c r="B189" s="6"/>
      <c r="C189" s="6"/>
      <c r="D189" s="43"/>
      <c r="E189" s="6"/>
      <c r="F189" s="6"/>
    </row>
    <row r="190" spans="2:6" ht="15">
      <c r="B190" s="6"/>
      <c r="C190" s="6"/>
      <c r="D190" s="43"/>
      <c r="E190" s="6"/>
      <c r="F190" s="6"/>
    </row>
    <row r="191" spans="2:6" ht="15">
      <c r="B191" s="6"/>
      <c r="C191" s="6"/>
      <c r="D191" s="43"/>
      <c r="E191" s="6"/>
      <c r="F191" s="6"/>
    </row>
    <row r="192" spans="2:6" ht="15">
      <c r="B192" s="6"/>
      <c r="C192" s="6"/>
      <c r="D192" s="43"/>
      <c r="E192" s="6"/>
      <c r="F192" s="6"/>
    </row>
    <row r="193" spans="2:6" ht="15">
      <c r="B193" s="6"/>
      <c r="C193" s="6"/>
      <c r="D193" s="43"/>
      <c r="E193" s="6"/>
      <c r="F193" s="6"/>
    </row>
    <row r="194" spans="2:6" ht="15">
      <c r="B194" s="6"/>
      <c r="C194" s="6"/>
      <c r="D194" s="43"/>
      <c r="E194" s="6"/>
      <c r="F194" s="6"/>
    </row>
    <row r="195" spans="2:6" ht="15">
      <c r="B195" s="6"/>
      <c r="C195" s="6"/>
      <c r="D195" s="43"/>
      <c r="E195" s="6"/>
      <c r="F195" s="6"/>
    </row>
    <row r="196" spans="2:6" ht="15">
      <c r="B196" s="6"/>
      <c r="C196" s="6"/>
      <c r="D196" s="43"/>
      <c r="E196" s="6"/>
      <c r="F196" s="6"/>
    </row>
    <row r="197" spans="2:6" ht="15">
      <c r="B197" s="6"/>
      <c r="C197" s="6"/>
      <c r="D197" s="43"/>
      <c r="E197" s="6"/>
      <c r="F197" s="6"/>
    </row>
    <row r="198" spans="2:6" ht="15">
      <c r="B198" s="6"/>
      <c r="C198" s="6"/>
      <c r="D198" s="43"/>
      <c r="E198" s="6"/>
      <c r="F198" s="6"/>
    </row>
    <row r="199" spans="2:6" ht="15">
      <c r="B199" s="6"/>
      <c r="C199" s="6"/>
      <c r="D199" s="43"/>
      <c r="E199" s="6"/>
      <c r="F199" s="6"/>
    </row>
    <row r="200" spans="2:6" ht="15">
      <c r="B200" s="6"/>
      <c r="C200" s="6"/>
      <c r="D200" s="43"/>
      <c r="E200" s="6"/>
      <c r="F200" s="6"/>
    </row>
    <row r="201" spans="2:6" ht="15">
      <c r="B201" s="6"/>
      <c r="C201" s="6"/>
      <c r="D201" s="43"/>
      <c r="E201" s="6"/>
      <c r="F201" s="6"/>
    </row>
    <row r="202" spans="2:6" ht="15">
      <c r="B202" s="6"/>
      <c r="C202" s="6"/>
      <c r="D202" s="43"/>
      <c r="E202" s="6"/>
      <c r="F202" s="6"/>
    </row>
    <row r="203" spans="2:6" ht="15">
      <c r="B203" s="6"/>
      <c r="C203" s="6"/>
      <c r="D203" s="43"/>
      <c r="E203" s="6"/>
      <c r="F203" s="6"/>
    </row>
    <row r="204" spans="2:6" ht="15">
      <c r="B204" s="6"/>
      <c r="C204" s="6"/>
      <c r="D204" s="43"/>
      <c r="E204" s="6"/>
      <c r="F204" s="6"/>
    </row>
    <row r="205" spans="2:6" ht="15">
      <c r="B205" s="6"/>
      <c r="C205" s="6"/>
      <c r="D205" s="43"/>
      <c r="E205" s="6"/>
      <c r="F205" s="6"/>
    </row>
    <row r="206" spans="2:6" ht="15">
      <c r="B206" s="6"/>
      <c r="C206" s="6"/>
      <c r="D206" s="43"/>
      <c r="E206" s="6"/>
      <c r="F206" s="6"/>
    </row>
    <row r="207" spans="2:6" ht="15">
      <c r="B207" s="6"/>
      <c r="C207" s="6"/>
      <c r="D207" s="43"/>
      <c r="E207" s="6"/>
      <c r="F207" s="6"/>
    </row>
    <row r="208" spans="2:6" ht="15">
      <c r="B208" s="6"/>
      <c r="C208" s="6"/>
      <c r="D208" s="43"/>
      <c r="E208" s="6"/>
      <c r="F208" s="6"/>
    </row>
    <row r="209" spans="2:6" ht="15">
      <c r="B209" s="6"/>
      <c r="C209" s="6"/>
      <c r="D209" s="43"/>
      <c r="E209" s="6"/>
      <c r="F209" s="6"/>
    </row>
    <row r="210" spans="2:6" ht="15">
      <c r="B210" s="6"/>
      <c r="C210" s="6"/>
      <c r="D210" s="43"/>
      <c r="E210" s="6"/>
      <c r="F210" s="6"/>
    </row>
    <row r="211" spans="2:6" ht="15">
      <c r="B211" s="6"/>
      <c r="C211" s="6"/>
      <c r="D211" s="43"/>
      <c r="E211" s="6"/>
      <c r="F211" s="6"/>
    </row>
    <row r="212" spans="2:6" ht="15">
      <c r="B212" s="6"/>
      <c r="C212" s="6"/>
      <c r="D212" s="43"/>
      <c r="E212" s="6"/>
      <c r="F212" s="6"/>
    </row>
    <row r="213" spans="2:6" ht="15">
      <c r="B213" s="6"/>
      <c r="C213" s="6"/>
      <c r="D213" s="43"/>
      <c r="E213" s="6"/>
      <c r="F213" s="6"/>
    </row>
    <row r="214" spans="2:6" ht="15">
      <c r="B214" s="6"/>
      <c r="C214" s="6"/>
      <c r="D214" s="43"/>
      <c r="E214" s="6"/>
      <c r="F214" s="6"/>
    </row>
    <row r="215" spans="2:6" ht="15">
      <c r="B215" s="6"/>
      <c r="C215" s="6"/>
      <c r="D215" s="43"/>
      <c r="E215" s="6"/>
      <c r="F215" s="6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zoomScale="80" zoomScaleNormal="80" zoomScalePageLayoutView="0" workbookViewId="0" topLeftCell="A1">
      <pane xSplit="1" ySplit="4" topLeftCell="B5" activePane="bottomRight" state="frozen"/>
      <selection pane="topLeft" activeCell="C9" sqref="C9:G32"/>
      <selection pane="topRight" activeCell="C9" sqref="C9:G32"/>
      <selection pane="bottomLeft" activeCell="C9" sqref="C9:G32"/>
      <selection pane="bottomRight" activeCell="B1" sqref="B1:B16384"/>
    </sheetView>
  </sheetViews>
  <sheetFormatPr defaultColWidth="9.140625" defaultRowHeight="12.75"/>
  <cols>
    <col min="1" max="1" width="60.00390625" style="9" customWidth="1"/>
    <col min="2" max="3" width="13.421875" style="28" customWidth="1"/>
    <col min="4" max="4" width="2.28125" style="46" customWidth="1"/>
    <col min="5" max="6" width="13.421875" style="28" customWidth="1"/>
    <col min="7" max="7" width="5.421875" style="46" customWidth="1"/>
    <col min="8" max="8" width="9.140625" style="31" customWidth="1"/>
    <col min="9" max="16384" width="9.140625" style="31" customWidth="1"/>
  </cols>
  <sheetData>
    <row r="1" spans="1:7" s="3" customFormat="1" ht="12.75">
      <c r="A1" s="48" t="s">
        <v>62</v>
      </c>
      <c r="B1" s="29"/>
      <c r="C1" s="29"/>
      <c r="D1" s="40"/>
      <c r="E1" s="29"/>
      <c r="F1" s="29"/>
      <c r="G1" s="40"/>
    </row>
    <row r="2" spans="1:7" s="3" customFormat="1" ht="12.75" customHeight="1">
      <c r="A2" s="76"/>
      <c r="B2" s="29"/>
      <c r="C2" s="29"/>
      <c r="D2" s="40"/>
      <c r="E2" s="29"/>
      <c r="F2" s="29"/>
      <c r="G2" s="40"/>
    </row>
    <row r="3" spans="1:7" s="3" customFormat="1" ht="25.5" customHeight="1">
      <c r="A3" s="76"/>
      <c r="B3" s="131" t="s">
        <v>104</v>
      </c>
      <c r="C3" s="131"/>
      <c r="D3" s="41"/>
      <c r="E3" s="131" t="s">
        <v>92</v>
      </c>
      <c r="F3" s="131"/>
      <c r="G3" s="40"/>
    </row>
    <row r="4" spans="1:7" ht="26.25">
      <c r="A4" s="39"/>
      <c r="B4" s="8" t="s">
        <v>68</v>
      </c>
      <c r="C4" s="8" t="s">
        <v>70</v>
      </c>
      <c r="D4" s="26"/>
      <c r="E4" s="8" t="s">
        <v>68</v>
      </c>
      <c r="F4" s="8" t="s">
        <v>70</v>
      </c>
      <c r="G4" s="45"/>
    </row>
    <row r="5" spans="1:7" ht="12.75">
      <c r="A5" s="69" t="s">
        <v>45</v>
      </c>
      <c r="B5" s="13"/>
      <c r="C5" s="13"/>
      <c r="D5" s="13"/>
      <c r="E5" s="77"/>
      <c r="F5" s="77"/>
      <c r="G5" s="77"/>
    </row>
    <row r="6" spans="1:8" ht="12.75">
      <c r="A6" s="78" t="s">
        <v>10</v>
      </c>
      <c r="B6" s="99">
        <v>384653</v>
      </c>
      <c r="C6" s="99">
        <v>3</v>
      </c>
      <c r="D6" s="65"/>
      <c r="E6" s="99">
        <v>311358</v>
      </c>
      <c r="F6" s="99">
        <v>23</v>
      </c>
      <c r="G6" s="65"/>
      <c r="H6" s="101"/>
    </row>
    <row r="7" spans="1:8" ht="12.75">
      <c r="A7" s="78"/>
      <c r="B7" s="99"/>
      <c r="C7" s="99"/>
      <c r="D7" s="65"/>
      <c r="E7" s="99"/>
      <c r="F7" s="99"/>
      <c r="G7" s="65"/>
      <c r="H7" s="101"/>
    </row>
    <row r="8" spans="1:8" ht="12.75">
      <c r="A8" s="22" t="s">
        <v>12</v>
      </c>
      <c r="B8" s="58">
        <v>-235420</v>
      </c>
      <c r="C8" s="58">
        <v>-3706</v>
      </c>
      <c r="D8" s="61"/>
      <c r="E8" s="58">
        <v>-189803</v>
      </c>
      <c r="F8" s="58">
        <v>-4200</v>
      </c>
      <c r="G8" s="61"/>
      <c r="H8" s="101"/>
    </row>
    <row r="9" spans="1:8" ht="12.75">
      <c r="A9" s="22" t="s">
        <v>13</v>
      </c>
      <c r="B9" s="58">
        <v>-57960</v>
      </c>
      <c r="C9" s="58">
        <v>-556</v>
      </c>
      <c r="D9" s="61"/>
      <c r="E9" s="58">
        <v>-45764</v>
      </c>
      <c r="F9" s="58">
        <v>-539</v>
      </c>
      <c r="G9" s="61"/>
      <c r="H9" s="101"/>
    </row>
    <row r="10" spans="1:8" ht="12.75">
      <c r="A10" s="22" t="s">
        <v>14</v>
      </c>
      <c r="B10" s="58">
        <v>-60671</v>
      </c>
      <c r="C10" s="58"/>
      <c r="D10" s="61"/>
      <c r="E10" s="58">
        <v>-56450</v>
      </c>
      <c r="F10" s="58"/>
      <c r="G10" s="61"/>
      <c r="H10" s="101"/>
    </row>
    <row r="11" spans="1:8" ht="12.75">
      <c r="A11" s="22" t="s">
        <v>76</v>
      </c>
      <c r="B11" s="58">
        <v>-11528</v>
      </c>
      <c r="C11" s="58"/>
      <c r="D11" s="61"/>
      <c r="E11" s="58">
        <v>-9920</v>
      </c>
      <c r="F11" s="58"/>
      <c r="G11" s="61"/>
      <c r="H11" s="101"/>
    </row>
    <row r="12" spans="1:8" ht="12.75">
      <c r="A12" s="22" t="s">
        <v>77</v>
      </c>
      <c r="B12" s="58">
        <v>-18986</v>
      </c>
      <c r="C12" s="58"/>
      <c r="D12" s="61"/>
      <c r="E12" s="58">
        <v>-17782</v>
      </c>
      <c r="F12" s="58"/>
      <c r="G12" s="61"/>
      <c r="H12" s="101"/>
    </row>
    <row r="13" spans="1:8" ht="12.75">
      <c r="A13" s="22" t="s">
        <v>87</v>
      </c>
      <c r="B13" s="58">
        <v>-1985</v>
      </c>
      <c r="C13" s="58"/>
      <c r="D13" s="61"/>
      <c r="E13" s="58">
        <v>-2097</v>
      </c>
      <c r="F13" s="58"/>
      <c r="G13" s="61"/>
      <c r="H13" s="101"/>
    </row>
    <row r="14" spans="1:8" ht="12.75">
      <c r="A14" s="22" t="s">
        <v>11</v>
      </c>
      <c r="B14" s="58">
        <v>31725</v>
      </c>
      <c r="C14" s="58">
        <v>99</v>
      </c>
      <c r="D14" s="61"/>
      <c r="E14" s="58">
        <v>24524</v>
      </c>
      <c r="F14" s="58">
        <v>115</v>
      </c>
      <c r="G14" s="61"/>
      <c r="H14" s="101"/>
    </row>
    <row r="15" spans="1:8" ht="12.75">
      <c r="A15" s="22" t="s">
        <v>86</v>
      </c>
      <c r="B15" s="58">
        <v>-1027</v>
      </c>
      <c r="C15" s="58"/>
      <c r="D15" s="61"/>
      <c r="E15" s="58">
        <v>-384</v>
      </c>
      <c r="F15" s="58"/>
      <c r="G15" s="61"/>
      <c r="H15" s="101"/>
    </row>
    <row r="16" spans="1:8" ht="12.75">
      <c r="A16" s="22" t="s">
        <v>15</v>
      </c>
      <c r="B16" s="58">
        <v>-5263</v>
      </c>
      <c r="C16" s="58">
        <v>-11</v>
      </c>
      <c r="D16" s="61"/>
      <c r="E16" s="58">
        <v>-3670</v>
      </c>
      <c r="F16" s="58">
        <v>-5</v>
      </c>
      <c r="G16" s="61"/>
      <c r="H16" s="101"/>
    </row>
    <row r="17" spans="1:8" ht="13.5" thickBot="1">
      <c r="A17" s="80" t="s">
        <v>16</v>
      </c>
      <c r="B17" s="105">
        <f>SUM(B6:B16)</f>
        <v>23538</v>
      </c>
      <c r="C17" s="105"/>
      <c r="D17" s="106"/>
      <c r="E17" s="105">
        <f>SUM(E6:E16)</f>
        <v>10012</v>
      </c>
      <c r="F17" s="105"/>
      <c r="G17" s="106"/>
      <c r="H17" s="101"/>
    </row>
    <row r="18" spans="2:8" ht="13.5" thickTop="1">
      <c r="B18" s="58"/>
      <c r="C18" s="58"/>
      <c r="D18" s="61"/>
      <c r="E18" s="58"/>
      <c r="F18" s="58"/>
      <c r="G18" s="61"/>
      <c r="H18" s="101"/>
    </row>
    <row r="19" spans="1:8" ht="12.75">
      <c r="A19" s="9" t="s">
        <v>17</v>
      </c>
      <c r="B19" s="58">
        <v>51</v>
      </c>
      <c r="C19" s="58">
        <v>51</v>
      </c>
      <c r="D19" s="61"/>
      <c r="E19" s="58">
        <v>160</v>
      </c>
      <c r="F19" s="58">
        <v>160</v>
      </c>
      <c r="G19" s="61"/>
      <c r="H19" s="101"/>
    </row>
    <row r="20" spans="1:8" ht="12.75">
      <c r="A20" s="20" t="s">
        <v>23</v>
      </c>
      <c r="B20" s="58">
        <v>297</v>
      </c>
      <c r="C20" s="58"/>
      <c r="D20" s="61"/>
      <c r="E20" s="58">
        <v>605</v>
      </c>
      <c r="F20" s="58">
        <v>0</v>
      </c>
      <c r="G20" s="61"/>
      <c r="H20" s="101"/>
    </row>
    <row r="21" spans="1:8" ht="12.75">
      <c r="A21" s="20" t="s">
        <v>24</v>
      </c>
      <c r="B21" s="58">
        <v>-6510</v>
      </c>
      <c r="C21" s="58">
        <v>-27</v>
      </c>
      <c r="D21" s="61"/>
      <c r="E21" s="58">
        <v>-6347</v>
      </c>
      <c r="F21" s="58">
        <v>-41</v>
      </c>
      <c r="G21" s="61"/>
      <c r="H21" s="101"/>
    </row>
    <row r="22" spans="1:8" ht="12.75">
      <c r="A22" s="38" t="s">
        <v>66</v>
      </c>
      <c r="B22" s="58">
        <v>1121</v>
      </c>
      <c r="C22" s="58"/>
      <c r="D22" s="61"/>
      <c r="E22" s="58">
        <v>793</v>
      </c>
      <c r="F22" s="58"/>
      <c r="G22" s="61"/>
      <c r="H22" s="101"/>
    </row>
    <row r="23" spans="1:8" ht="13.5" thickBot="1">
      <c r="A23" s="82" t="s">
        <v>18</v>
      </c>
      <c r="B23" s="67">
        <f>SUM(B17:B22)</f>
        <v>18497</v>
      </c>
      <c r="C23" s="67"/>
      <c r="D23" s="65"/>
      <c r="E23" s="67">
        <f>SUM(E17:E22)</f>
        <v>5223</v>
      </c>
      <c r="F23" s="67"/>
      <c r="G23" s="65"/>
      <c r="H23" s="101"/>
    </row>
    <row r="24" spans="2:8" ht="13.5" thickTop="1">
      <c r="B24" s="58"/>
      <c r="C24" s="58"/>
      <c r="D24" s="61"/>
      <c r="E24" s="58"/>
      <c r="F24" s="58"/>
      <c r="G24" s="61"/>
      <c r="H24" s="101"/>
    </row>
    <row r="25" spans="1:8" ht="12.75">
      <c r="A25" s="22" t="s">
        <v>25</v>
      </c>
      <c r="B25" s="58">
        <f>-7779+380</f>
        <v>-7399</v>
      </c>
      <c r="C25" s="58"/>
      <c r="D25" s="65"/>
      <c r="E25" s="58">
        <v>-2089</v>
      </c>
      <c r="F25" s="58"/>
      <c r="G25" s="61"/>
      <c r="H25" s="101"/>
    </row>
    <row r="26" spans="1:8" ht="13.5" thickBot="1">
      <c r="A26" s="84" t="s">
        <v>26</v>
      </c>
      <c r="B26" s="67">
        <f>+B23+B25</f>
        <v>11098</v>
      </c>
      <c r="C26" s="67"/>
      <c r="D26" s="65"/>
      <c r="E26" s="67">
        <f>+E23+E25</f>
        <v>3134</v>
      </c>
      <c r="F26" s="67"/>
      <c r="G26" s="65"/>
      <c r="H26" s="101"/>
    </row>
    <row r="27" spans="1:8" ht="13.5" thickTop="1">
      <c r="A27" s="86"/>
      <c r="B27" s="65"/>
      <c r="C27" s="65"/>
      <c r="D27" s="65"/>
      <c r="E27" s="65"/>
      <c r="F27" s="65"/>
      <c r="G27" s="65"/>
      <c r="H27" s="101"/>
    </row>
    <row r="28" spans="1:8" ht="12.75">
      <c r="A28" s="50" t="s">
        <v>30</v>
      </c>
      <c r="B28" s="61"/>
      <c r="C28" s="61"/>
      <c r="D28" s="65"/>
      <c r="E28" s="61"/>
      <c r="F28" s="61"/>
      <c r="G28" s="61"/>
      <c r="H28" s="101"/>
    </row>
    <row r="29" spans="1:8" ht="12.75">
      <c r="A29" s="36" t="s">
        <v>19</v>
      </c>
      <c r="B29" s="58"/>
      <c r="C29" s="58"/>
      <c r="D29" s="65"/>
      <c r="E29" s="58"/>
      <c r="F29" s="58"/>
      <c r="G29" s="61"/>
      <c r="H29" s="101"/>
    </row>
    <row r="30" spans="2:8" ht="12.75">
      <c r="B30" s="58"/>
      <c r="C30" s="58"/>
      <c r="D30" s="61"/>
      <c r="E30" s="58"/>
      <c r="F30" s="58"/>
      <c r="G30" s="61"/>
      <c r="H30" s="101"/>
    </row>
    <row r="31" spans="1:8" ht="13.5" thickBot="1">
      <c r="A31" s="88" t="s">
        <v>54</v>
      </c>
      <c r="B31" s="67">
        <f>+B26+B29</f>
        <v>11098</v>
      </c>
      <c r="C31" s="67"/>
      <c r="D31" s="65"/>
      <c r="E31" s="67">
        <f>+E26+E29</f>
        <v>3134</v>
      </c>
      <c r="F31" s="67"/>
      <c r="G31" s="65"/>
      <c r="H31" s="101"/>
    </row>
    <row r="32" spans="1:8" ht="13.5" thickTop="1">
      <c r="A32" s="89"/>
      <c r="B32" s="65"/>
      <c r="C32" s="65"/>
      <c r="D32" s="65"/>
      <c r="E32" s="65"/>
      <c r="F32" s="65"/>
      <c r="G32" s="65"/>
      <c r="H32" s="101"/>
    </row>
    <row r="33" spans="1:8" ht="12.75">
      <c r="A33" s="89" t="s">
        <v>27</v>
      </c>
      <c r="B33" s="65"/>
      <c r="C33" s="65"/>
      <c r="D33" s="65"/>
      <c r="E33" s="65"/>
      <c r="F33" s="65"/>
      <c r="G33" s="65"/>
      <c r="H33" s="101"/>
    </row>
    <row r="34" spans="1:8" ht="12.75">
      <c r="A34" s="79" t="s">
        <v>28</v>
      </c>
      <c r="B34" s="99">
        <f>+B31-B35</f>
        <v>11098</v>
      </c>
      <c r="C34" s="99"/>
      <c r="D34" s="65"/>
      <c r="E34" s="99">
        <f>+E31-E35</f>
        <v>3134</v>
      </c>
      <c r="F34" s="99"/>
      <c r="G34" s="65"/>
      <c r="H34" s="101"/>
    </row>
    <row r="35" spans="1:8" ht="12.75">
      <c r="A35" s="78" t="s">
        <v>29</v>
      </c>
      <c r="B35" s="99">
        <v>0</v>
      </c>
      <c r="C35" s="99"/>
      <c r="D35" s="65"/>
      <c r="E35" s="58">
        <v>0</v>
      </c>
      <c r="F35" s="99"/>
      <c r="G35" s="65"/>
      <c r="H35" s="101"/>
    </row>
    <row r="36" spans="1:8" ht="12.75">
      <c r="A36" s="78"/>
      <c r="B36" s="99"/>
      <c r="C36" s="99"/>
      <c r="D36" s="65"/>
      <c r="E36" s="99"/>
      <c r="F36" s="99"/>
      <c r="G36" s="65"/>
      <c r="H36" s="101"/>
    </row>
    <row r="37" spans="1:8" ht="12.75">
      <c r="A37" s="79" t="s">
        <v>74</v>
      </c>
      <c r="B37" s="109">
        <v>0.031</v>
      </c>
      <c r="C37" s="58"/>
      <c r="D37" s="61"/>
      <c r="E37" s="129">
        <v>0.009</v>
      </c>
      <c r="F37" s="58"/>
      <c r="G37" s="110"/>
      <c r="H37" s="101"/>
    </row>
    <row r="38" spans="1:8" ht="12.75">
      <c r="A38" s="79" t="s">
        <v>75</v>
      </c>
      <c r="B38" s="109">
        <f>+B37</f>
        <v>0.031</v>
      </c>
      <c r="C38" s="58"/>
      <c r="D38" s="61"/>
      <c r="E38" s="129">
        <v>0.009</v>
      </c>
      <c r="F38" s="58"/>
      <c r="G38" s="110"/>
      <c r="H38" s="101"/>
    </row>
    <row r="39" spans="2:8" ht="12.75">
      <c r="B39" s="58"/>
      <c r="C39" s="58"/>
      <c r="D39" s="61"/>
      <c r="E39" s="9"/>
      <c r="F39" s="9"/>
      <c r="G39" s="61"/>
      <c r="H39" s="101"/>
    </row>
    <row r="40" spans="2:8" ht="12.75">
      <c r="B40" s="58"/>
      <c r="C40" s="58"/>
      <c r="D40" s="61"/>
      <c r="E40" s="9"/>
      <c r="F40" s="9"/>
      <c r="G40" s="61"/>
      <c r="H40" s="101"/>
    </row>
    <row r="41" spans="2:7" ht="12.75">
      <c r="B41" s="9"/>
      <c r="C41" s="9"/>
      <c r="D41" s="16"/>
      <c r="E41" s="9"/>
      <c r="F41" s="9"/>
      <c r="G41" s="16"/>
    </row>
    <row r="42" spans="2:7" ht="12.75">
      <c r="B42" s="9"/>
      <c r="C42" s="9"/>
      <c r="D42" s="16"/>
      <c r="E42" s="9"/>
      <c r="F42" s="9"/>
      <c r="G42" s="16"/>
    </row>
    <row r="43" spans="2:7" ht="12.75">
      <c r="B43" s="9"/>
      <c r="C43" s="9"/>
      <c r="D43" s="16"/>
      <c r="E43" s="9"/>
      <c r="F43" s="9"/>
      <c r="G43" s="16"/>
    </row>
    <row r="44" spans="2:7" ht="12.75">
      <c r="B44" s="9"/>
      <c r="C44" s="9"/>
      <c r="D44" s="16"/>
      <c r="E44" s="9"/>
      <c r="F44" s="9"/>
      <c r="G44" s="16"/>
    </row>
    <row r="45" spans="2:7" ht="12.75">
      <c r="B45" s="9"/>
      <c r="C45" s="9"/>
      <c r="D45" s="16"/>
      <c r="E45" s="9"/>
      <c r="F45" s="9"/>
      <c r="G45" s="16"/>
    </row>
    <row r="46" spans="2:7" ht="12.75">
      <c r="B46" s="9"/>
      <c r="C46" s="9"/>
      <c r="D46" s="16"/>
      <c r="E46" s="9"/>
      <c r="F46" s="9"/>
      <c r="G46" s="16"/>
    </row>
    <row r="47" spans="2:7" ht="12.75">
      <c r="B47" s="9"/>
      <c r="C47" s="9"/>
      <c r="D47" s="16"/>
      <c r="E47" s="9"/>
      <c r="F47" s="9"/>
      <c r="G47" s="16"/>
    </row>
    <row r="48" spans="2:7" ht="12.75">
      <c r="B48" s="9"/>
      <c r="C48" s="9"/>
      <c r="D48" s="16"/>
      <c r="E48" s="9"/>
      <c r="F48" s="9"/>
      <c r="G48" s="16"/>
    </row>
    <row r="49" spans="2:7" ht="12.75">
      <c r="B49" s="9"/>
      <c r="C49" s="9"/>
      <c r="D49" s="16"/>
      <c r="E49" s="9"/>
      <c r="F49" s="9"/>
      <c r="G49" s="16"/>
    </row>
    <row r="50" spans="2:7" ht="12.75">
      <c r="B50" s="9"/>
      <c r="C50" s="9"/>
      <c r="D50" s="16"/>
      <c r="E50" s="9"/>
      <c r="F50" s="9"/>
      <c r="G50" s="16"/>
    </row>
    <row r="51" spans="2:7" ht="12.75">
      <c r="B51" s="9"/>
      <c r="C51" s="9"/>
      <c r="D51" s="16"/>
      <c r="E51" s="9"/>
      <c r="F51" s="9"/>
      <c r="G51" s="16"/>
    </row>
    <row r="52" spans="2:7" ht="12.75">
      <c r="B52" s="9"/>
      <c r="C52" s="9"/>
      <c r="D52" s="16"/>
      <c r="E52" s="9"/>
      <c r="F52" s="9"/>
      <c r="G52" s="16"/>
    </row>
    <row r="53" spans="2:7" ht="12.75">
      <c r="B53" s="9"/>
      <c r="C53" s="9"/>
      <c r="D53" s="16"/>
      <c r="E53" s="9"/>
      <c r="F53" s="9"/>
      <c r="G53" s="16"/>
    </row>
    <row r="54" spans="2:7" ht="12.75">
      <c r="B54" s="9"/>
      <c r="C54" s="9"/>
      <c r="D54" s="16"/>
      <c r="E54" s="9"/>
      <c r="F54" s="9"/>
      <c r="G54" s="16"/>
    </row>
    <row r="55" spans="2:7" ht="12.75">
      <c r="B55" s="9"/>
      <c r="C55" s="9"/>
      <c r="D55" s="16"/>
      <c r="E55" s="9"/>
      <c r="F55" s="9"/>
      <c r="G55" s="16"/>
    </row>
    <row r="56" spans="2:7" ht="12.75">
      <c r="B56" s="9"/>
      <c r="C56" s="9"/>
      <c r="D56" s="16"/>
      <c r="E56" s="9"/>
      <c r="F56" s="9"/>
      <c r="G56" s="16"/>
    </row>
    <row r="57" spans="2:7" ht="12.75">
      <c r="B57" s="9"/>
      <c r="C57" s="9"/>
      <c r="D57" s="16"/>
      <c r="E57" s="9"/>
      <c r="F57" s="9"/>
      <c r="G57" s="16"/>
    </row>
    <row r="58" spans="2:7" ht="12.75">
      <c r="B58" s="9"/>
      <c r="C58" s="9"/>
      <c r="D58" s="16"/>
      <c r="E58" s="9"/>
      <c r="F58" s="9"/>
      <c r="G58" s="16"/>
    </row>
    <row r="59" spans="2:7" ht="12.75">
      <c r="B59" s="9"/>
      <c r="C59" s="9"/>
      <c r="D59" s="16"/>
      <c r="E59" s="9"/>
      <c r="F59" s="9"/>
      <c r="G59" s="16"/>
    </row>
    <row r="60" spans="2:7" ht="12.75">
      <c r="B60" s="9"/>
      <c r="C60" s="9"/>
      <c r="D60" s="16"/>
      <c r="E60" s="9"/>
      <c r="F60" s="9"/>
      <c r="G60" s="16"/>
    </row>
    <row r="61" spans="2:7" ht="12.75">
      <c r="B61" s="9"/>
      <c r="C61" s="9"/>
      <c r="D61" s="16"/>
      <c r="E61" s="9"/>
      <c r="F61" s="9"/>
      <c r="G61" s="16"/>
    </row>
    <row r="62" spans="2:7" ht="12.75">
      <c r="B62" s="9"/>
      <c r="C62" s="9"/>
      <c r="D62" s="16"/>
      <c r="E62" s="9"/>
      <c r="F62" s="9"/>
      <c r="G62" s="16"/>
    </row>
    <row r="63" spans="2:7" ht="12.75">
      <c r="B63" s="9"/>
      <c r="C63" s="9"/>
      <c r="D63" s="16"/>
      <c r="E63" s="9"/>
      <c r="F63" s="9"/>
      <c r="G63" s="16"/>
    </row>
    <row r="64" spans="2:7" ht="12.75">
      <c r="B64" s="9"/>
      <c r="C64" s="9"/>
      <c r="D64" s="16"/>
      <c r="E64" s="9"/>
      <c r="F64" s="9"/>
      <c r="G64" s="16"/>
    </row>
    <row r="65" spans="2:7" ht="12.75">
      <c r="B65" s="9"/>
      <c r="C65" s="9"/>
      <c r="D65" s="16"/>
      <c r="E65" s="9"/>
      <c r="F65" s="9"/>
      <c r="G65" s="16"/>
    </row>
    <row r="66" spans="2:7" ht="12.75">
      <c r="B66" s="9"/>
      <c r="C66" s="9"/>
      <c r="D66" s="16"/>
      <c r="E66" s="9"/>
      <c r="F66" s="9"/>
      <c r="G66" s="16"/>
    </row>
    <row r="67" spans="2:7" ht="12.75">
      <c r="B67" s="9"/>
      <c r="C67" s="9"/>
      <c r="D67" s="16"/>
      <c r="E67" s="9"/>
      <c r="F67" s="9"/>
      <c r="G67" s="16"/>
    </row>
    <row r="68" spans="2:7" ht="12.75">
      <c r="B68" s="9"/>
      <c r="C68" s="9"/>
      <c r="D68" s="16"/>
      <c r="E68" s="9"/>
      <c r="F68" s="9"/>
      <c r="G68" s="16"/>
    </row>
    <row r="69" spans="2:7" ht="12.75">
      <c r="B69" s="9"/>
      <c r="C69" s="9"/>
      <c r="D69" s="16"/>
      <c r="E69" s="9"/>
      <c r="F69" s="9"/>
      <c r="G69" s="16"/>
    </row>
    <row r="70" spans="2:7" ht="12.75">
      <c r="B70" s="9"/>
      <c r="C70" s="9"/>
      <c r="D70" s="16"/>
      <c r="E70" s="9"/>
      <c r="F70" s="9"/>
      <c r="G70" s="16"/>
    </row>
    <row r="71" spans="2:7" ht="12.75">
      <c r="B71" s="9"/>
      <c r="C71" s="9"/>
      <c r="D71" s="16"/>
      <c r="E71" s="9"/>
      <c r="F71" s="9"/>
      <c r="G71" s="16"/>
    </row>
    <row r="72" spans="2:7" ht="12.75">
      <c r="B72" s="9"/>
      <c r="C72" s="9"/>
      <c r="D72" s="16"/>
      <c r="E72" s="9"/>
      <c r="F72" s="9"/>
      <c r="G72" s="16"/>
    </row>
    <row r="73" spans="2:7" ht="12.75">
      <c r="B73" s="9"/>
      <c r="C73" s="9"/>
      <c r="D73" s="16"/>
      <c r="E73" s="9"/>
      <c r="F73" s="9"/>
      <c r="G73" s="16"/>
    </row>
    <row r="74" spans="2:7" ht="12.75">
      <c r="B74" s="9"/>
      <c r="C74" s="9"/>
      <c r="D74" s="16"/>
      <c r="E74" s="9"/>
      <c r="F74" s="9"/>
      <c r="G74" s="16"/>
    </row>
    <row r="75" spans="2:7" ht="12.75">
      <c r="B75" s="9"/>
      <c r="C75" s="9"/>
      <c r="D75" s="16"/>
      <c r="E75" s="9"/>
      <c r="F75" s="9"/>
      <c r="G75" s="16"/>
    </row>
    <row r="76" spans="2:7" ht="12.75">
      <c r="B76" s="9"/>
      <c r="C76" s="9"/>
      <c r="D76" s="16"/>
      <c r="E76" s="9"/>
      <c r="F76" s="9"/>
      <c r="G76" s="16"/>
    </row>
    <row r="77" spans="2:7" ht="12.75">
      <c r="B77" s="9"/>
      <c r="C77" s="9"/>
      <c r="D77" s="16"/>
      <c r="E77" s="9"/>
      <c r="F77" s="9"/>
      <c r="G77" s="16"/>
    </row>
    <row r="78" spans="2:7" ht="12.75">
      <c r="B78" s="9"/>
      <c r="C78" s="9"/>
      <c r="D78" s="16"/>
      <c r="E78" s="9"/>
      <c r="F78" s="9"/>
      <c r="G78" s="16"/>
    </row>
    <row r="79" spans="2:7" ht="12.75">
      <c r="B79" s="9"/>
      <c r="C79" s="9"/>
      <c r="D79" s="16"/>
      <c r="E79" s="9"/>
      <c r="F79" s="9"/>
      <c r="G79" s="16"/>
    </row>
    <row r="80" spans="2:7" ht="12.75">
      <c r="B80" s="9"/>
      <c r="C80" s="9"/>
      <c r="D80" s="16"/>
      <c r="E80" s="9"/>
      <c r="F80" s="9"/>
      <c r="G80" s="16"/>
    </row>
    <row r="81" spans="2:7" ht="12.75">
      <c r="B81" s="9"/>
      <c r="C81" s="9"/>
      <c r="D81" s="16"/>
      <c r="E81" s="9"/>
      <c r="F81" s="9"/>
      <c r="G81" s="16"/>
    </row>
    <row r="82" spans="2:7" ht="12.75">
      <c r="B82" s="9"/>
      <c r="C82" s="9"/>
      <c r="D82" s="16"/>
      <c r="E82" s="9"/>
      <c r="F82" s="9"/>
      <c r="G82" s="16"/>
    </row>
    <row r="83" spans="2:7" ht="12.75">
      <c r="B83" s="9"/>
      <c r="C83" s="9"/>
      <c r="D83" s="16"/>
      <c r="E83" s="9"/>
      <c r="F83" s="9"/>
      <c r="G83" s="16"/>
    </row>
    <row r="84" spans="2:7" ht="12.75">
      <c r="B84" s="9"/>
      <c r="C84" s="9"/>
      <c r="D84" s="16"/>
      <c r="E84" s="9"/>
      <c r="F84" s="9"/>
      <c r="G84" s="16"/>
    </row>
    <row r="85" spans="2:7" ht="12.75">
      <c r="B85" s="9"/>
      <c r="C85" s="9"/>
      <c r="D85" s="16"/>
      <c r="E85" s="9"/>
      <c r="F85" s="9"/>
      <c r="G85" s="16"/>
    </row>
    <row r="86" spans="2:7" ht="12.75">
      <c r="B86" s="9"/>
      <c r="C86" s="9"/>
      <c r="D86" s="16"/>
      <c r="E86" s="9"/>
      <c r="F86" s="9"/>
      <c r="G86" s="16"/>
    </row>
    <row r="87" spans="2:7" ht="12.75">
      <c r="B87" s="9"/>
      <c r="C87" s="9"/>
      <c r="D87" s="16"/>
      <c r="E87" s="9"/>
      <c r="F87" s="9"/>
      <c r="G87" s="16"/>
    </row>
    <row r="88" spans="2:7" ht="12.75">
      <c r="B88" s="9"/>
      <c r="C88" s="9"/>
      <c r="D88" s="16"/>
      <c r="E88" s="9"/>
      <c r="F88" s="9"/>
      <c r="G88" s="16"/>
    </row>
    <row r="89" spans="2:7" ht="12.75">
      <c r="B89" s="9"/>
      <c r="C89" s="9"/>
      <c r="D89" s="16"/>
      <c r="E89" s="9"/>
      <c r="F89" s="9"/>
      <c r="G89" s="16"/>
    </row>
    <row r="90" spans="5:7" ht="12.75">
      <c r="E90" s="9"/>
      <c r="F90" s="9"/>
      <c r="G90" s="16"/>
    </row>
    <row r="91" spans="5:7" ht="12.75">
      <c r="E91" s="9"/>
      <c r="F91" s="9"/>
      <c r="G91" s="16"/>
    </row>
    <row r="92" ht="12.75">
      <c r="G92" s="16"/>
    </row>
    <row r="93" ht="12.75">
      <c r="G93" s="16"/>
    </row>
    <row r="94" ht="12.75">
      <c r="G94" s="16"/>
    </row>
    <row r="95" ht="12.75">
      <c r="G95" s="16"/>
    </row>
    <row r="96" ht="12.75">
      <c r="G96" s="16"/>
    </row>
    <row r="97" ht="12.75">
      <c r="G97" s="16"/>
    </row>
    <row r="98" ht="12.75">
      <c r="G98" s="16"/>
    </row>
    <row r="99" ht="12.75">
      <c r="G99" s="16"/>
    </row>
    <row r="100" ht="12.75">
      <c r="G100" s="16"/>
    </row>
    <row r="101" ht="12.75">
      <c r="G101" s="16"/>
    </row>
    <row r="102" ht="12.75">
      <c r="G102" s="16"/>
    </row>
    <row r="103" ht="12.75">
      <c r="G103" s="16"/>
    </row>
    <row r="104" ht="12.75">
      <c r="G104" s="16"/>
    </row>
    <row r="105" ht="12.75">
      <c r="G105" s="16"/>
    </row>
    <row r="106" ht="12.75">
      <c r="G106" s="16"/>
    </row>
    <row r="107" ht="12.75">
      <c r="G107" s="16"/>
    </row>
    <row r="108" ht="12.75">
      <c r="G108" s="16"/>
    </row>
    <row r="109" ht="12.75">
      <c r="G109" s="16"/>
    </row>
    <row r="110" ht="12.75">
      <c r="G110" s="16"/>
    </row>
    <row r="111" ht="12.75">
      <c r="G111" s="16"/>
    </row>
    <row r="112" ht="12.75">
      <c r="G112" s="16"/>
    </row>
    <row r="113" ht="12.75">
      <c r="G113" s="16"/>
    </row>
    <row r="114" ht="12.75">
      <c r="G114" s="16"/>
    </row>
    <row r="115" ht="12.75">
      <c r="G115" s="16"/>
    </row>
    <row r="116" ht="12.75">
      <c r="G116" s="16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  <customProperties>
    <customPr name="EpmWorksheetKeyString_GUID" r:id="rId2"/>
    <customPr name="FPMExcelClientCellBasedFunctionStatus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5"/>
  <sheetViews>
    <sheetView zoomScalePageLayoutView="0" workbookViewId="0" topLeftCell="A1">
      <pane xSplit="2" ySplit="4" topLeftCell="C18" activePane="bottomRight" state="frozen"/>
      <selection pane="topLeft" activeCell="D40" sqref="D40"/>
      <selection pane="topRight" activeCell="D40" sqref="D40"/>
      <selection pane="bottomLeft" activeCell="D40" sqref="D40"/>
      <selection pane="bottomRight" activeCell="C25" sqref="C25"/>
    </sheetView>
  </sheetViews>
  <sheetFormatPr defaultColWidth="9.140625" defaultRowHeight="12.75"/>
  <cols>
    <col min="1" max="1" width="60.00390625" style="9" customWidth="1"/>
    <col min="2" max="2" width="5.421875" style="9" customWidth="1"/>
    <col min="3" max="4" width="13.421875" style="28" customWidth="1"/>
    <col min="5" max="5" width="2.28125" style="46" customWidth="1"/>
    <col min="6" max="7" width="13.421875" style="28" customWidth="1"/>
    <col min="8" max="8" width="5.421875" style="46" customWidth="1"/>
    <col min="9" max="10" width="13.57421875" style="9" customWidth="1"/>
    <col min="11" max="11" width="18.8515625" style="9" customWidth="1"/>
    <col min="12" max="12" width="10.00390625" style="31" customWidth="1"/>
    <col min="13" max="16" width="9.140625" style="31" customWidth="1"/>
    <col min="17" max="17" width="9.28125" style="31" bestFit="1" customWidth="1"/>
    <col min="18" max="16384" width="9.140625" style="31" customWidth="1"/>
  </cols>
  <sheetData>
    <row r="1" spans="1:11" s="3" customFormat="1" ht="12.75">
      <c r="A1" s="48" t="s">
        <v>62</v>
      </c>
      <c r="B1" s="75"/>
      <c r="C1" s="29"/>
      <c r="D1" s="29"/>
      <c r="E1" s="40"/>
      <c r="F1" s="29"/>
      <c r="G1" s="29"/>
      <c r="H1" s="40"/>
      <c r="I1" s="2"/>
      <c r="J1" s="2"/>
      <c r="K1" s="2"/>
    </row>
    <row r="2" spans="1:13" s="3" customFormat="1" ht="12.75" customHeight="1">
      <c r="A2" s="76"/>
      <c r="B2" s="76"/>
      <c r="C2" s="29"/>
      <c r="D2" s="29"/>
      <c r="E2" s="40"/>
      <c r="F2" s="29"/>
      <c r="G2" s="29"/>
      <c r="H2" s="40"/>
      <c r="I2" s="2"/>
      <c r="J2" s="2"/>
      <c r="K2" s="2"/>
      <c r="L2" s="45"/>
      <c r="M2" s="45"/>
    </row>
    <row r="3" spans="1:13" s="3" customFormat="1" ht="25.5" customHeight="1">
      <c r="A3" s="76"/>
      <c r="B3" s="76"/>
      <c r="C3" s="131" t="s">
        <v>90</v>
      </c>
      <c r="D3" s="131"/>
      <c r="E3" s="41"/>
      <c r="F3" s="131" t="s">
        <v>89</v>
      </c>
      <c r="G3" s="131"/>
      <c r="H3" s="40"/>
      <c r="I3" s="2"/>
      <c r="J3" s="2"/>
      <c r="K3" s="2"/>
      <c r="L3" s="47"/>
      <c r="M3" s="47"/>
    </row>
    <row r="4" spans="1:13" ht="26.25">
      <c r="A4" s="39"/>
      <c r="B4" s="8"/>
      <c r="C4" s="8" t="s">
        <v>68</v>
      </c>
      <c r="D4" s="8" t="s">
        <v>70</v>
      </c>
      <c r="E4" s="26"/>
      <c r="F4" s="8" t="s">
        <v>68</v>
      </c>
      <c r="G4" s="8" t="s">
        <v>70</v>
      </c>
      <c r="H4" s="45"/>
      <c r="I4" s="30" t="s">
        <v>22</v>
      </c>
      <c r="J4" s="51"/>
      <c r="K4" s="51"/>
      <c r="L4" s="74">
        <v>2019</v>
      </c>
      <c r="M4" s="74">
        <v>2018</v>
      </c>
    </row>
    <row r="5" spans="1:11" ht="12.75">
      <c r="A5" s="69" t="s">
        <v>45</v>
      </c>
      <c r="B5" s="70" t="s">
        <v>46</v>
      </c>
      <c r="C5" s="13"/>
      <c r="D5" s="13"/>
      <c r="E5" s="13"/>
      <c r="F5" s="13"/>
      <c r="G5" s="13"/>
      <c r="H5" s="77"/>
      <c r="I5" s="77"/>
      <c r="J5" s="77"/>
      <c r="K5" s="77"/>
    </row>
    <row r="6" spans="1:20" ht="12.75">
      <c r="A6" s="78" t="s">
        <v>10</v>
      </c>
      <c r="B6" s="21">
        <v>4</v>
      </c>
      <c r="C6" s="99">
        <v>816957</v>
      </c>
      <c r="D6" s="99"/>
      <c r="E6" s="65"/>
      <c r="F6" s="99">
        <v>816957</v>
      </c>
      <c r="G6" s="99"/>
      <c r="H6" s="65"/>
      <c r="I6" s="99">
        <f>+C6-F6</f>
        <v>0</v>
      </c>
      <c r="J6" s="100">
        <f>+I6/F6</f>
        <v>0</v>
      </c>
      <c r="K6" s="100"/>
      <c r="L6" s="101"/>
      <c r="M6" s="101"/>
      <c r="N6" s="101"/>
      <c r="O6" s="101"/>
      <c r="P6" s="101"/>
      <c r="Q6" s="101"/>
      <c r="R6" s="101"/>
      <c r="S6" s="101"/>
      <c r="T6" s="101"/>
    </row>
    <row r="7" spans="1:20" ht="12.75">
      <c r="A7" s="78"/>
      <c r="B7" s="78"/>
      <c r="C7" s="99"/>
      <c r="D7" s="99"/>
      <c r="E7" s="65"/>
      <c r="F7" s="99"/>
      <c r="G7" s="99"/>
      <c r="H7" s="65"/>
      <c r="I7" s="99"/>
      <c r="J7" s="99"/>
      <c r="K7" s="99"/>
      <c r="L7" s="101"/>
      <c r="M7" s="101"/>
      <c r="N7" s="101"/>
      <c r="O7" s="101"/>
      <c r="P7" s="101"/>
      <c r="Q7" s="102">
        <f>+C31/C6</f>
        <v>0.05358421557070935</v>
      </c>
      <c r="R7" s="101"/>
      <c r="S7" s="101"/>
      <c r="T7" s="101"/>
    </row>
    <row r="8" spans="1:20" ht="12.75">
      <c r="A8" s="22" t="s">
        <v>12</v>
      </c>
      <c r="B8" s="21">
        <v>5</v>
      </c>
      <c r="C8" s="58">
        <v>-494214</v>
      </c>
      <c r="D8" s="58"/>
      <c r="E8" s="61"/>
      <c r="F8" s="58">
        <v>-494214</v>
      </c>
      <c r="G8" s="58"/>
      <c r="H8" s="61"/>
      <c r="I8" s="58">
        <f aca="true" t="shared" si="0" ref="I8:I16">+C8-F8</f>
        <v>0</v>
      </c>
      <c r="J8" s="100">
        <f aca="true" t="shared" si="1" ref="J8:J17">+I8/F8</f>
        <v>0</v>
      </c>
      <c r="K8" s="100"/>
      <c r="L8" s="103">
        <f>+C8/C6</f>
        <v>-0.6049449359023792</v>
      </c>
      <c r="M8" s="103">
        <f>+F8/F6</f>
        <v>-0.6049449359023792</v>
      </c>
      <c r="N8" s="100">
        <f>+L8-M8</f>
        <v>0</v>
      </c>
      <c r="O8" s="100"/>
      <c r="P8" s="101"/>
      <c r="Q8" s="101"/>
      <c r="R8" s="101"/>
      <c r="S8" s="101"/>
      <c r="T8" s="101"/>
    </row>
    <row r="9" spans="1:20" ht="12.75">
      <c r="A9" s="22" t="s">
        <v>13</v>
      </c>
      <c r="B9" s="21">
        <v>6</v>
      </c>
      <c r="C9" s="58">
        <v>-124044</v>
      </c>
      <c r="D9" s="58"/>
      <c r="E9" s="61"/>
      <c r="F9" s="58">
        <v>-120337</v>
      </c>
      <c r="G9" s="58"/>
      <c r="H9" s="61"/>
      <c r="I9" s="58">
        <f t="shared" si="0"/>
        <v>-3707</v>
      </c>
      <c r="J9" s="100">
        <f t="shared" si="1"/>
        <v>0.030805155521576904</v>
      </c>
      <c r="K9" s="100"/>
      <c r="L9" s="58"/>
      <c r="M9" s="101"/>
      <c r="N9" s="101"/>
      <c r="O9" s="101"/>
      <c r="P9" s="101"/>
      <c r="Q9" s="101"/>
      <c r="R9" s="101"/>
      <c r="S9" s="101"/>
      <c r="T9" s="101"/>
    </row>
    <row r="10" spans="1:20" ht="12.75">
      <c r="A10" s="22" t="s">
        <v>14</v>
      </c>
      <c r="B10" s="21">
        <v>7</v>
      </c>
      <c r="C10" s="58">
        <v>-118308</v>
      </c>
      <c r="D10" s="58"/>
      <c r="E10" s="61"/>
      <c r="F10" s="58">
        <v>-118308</v>
      </c>
      <c r="G10" s="58"/>
      <c r="H10" s="61"/>
      <c r="I10" s="58">
        <f t="shared" si="0"/>
        <v>0</v>
      </c>
      <c r="J10" s="100">
        <f t="shared" si="1"/>
        <v>0</v>
      </c>
      <c r="K10" s="100"/>
      <c r="L10" s="58"/>
      <c r="M10" s="101"/>
      <c r="N10" s="100"/>
      <c r="O10" s="100"/>
      <c r="P10" s="101"/>
      <c r="Q10" s="101"/>
      <c r="R10" s="101"/>
      <c r="S10" s="101"/>
      <c r="T10" s="101"/>
    </row>
    <row r="11" spans="1:20" ht="12.75">
      <c r="A11" s="22" t="s">
        <v>76</v>
      </c>
      <c r="B11" s="21">
        <v>8</v>
      </c>
      <c r="C11" s="58">
        <v>-20266</v>
      </c>
      <c r="D11" s="58"/>
      <c r="E11" s="61"/>
      <c r="F11" s="58">
        <v>-20266</v>
      </c>
      <c r="G11" s="58"/>
      <c r="H11" s="61"/>
      <c r="I11" s="58">
        <f t="shared" si="0"/>
        <v>0</v>
      </c>
      <c r="J11" s="100">
        <f t="shared" si="1"/>
        <v>0</v>
      </c>
      <c r="K11" s="100"/>
      <c r="L11" s="103"/>
      <c r="M11" s="103"/>
      <c r="N11" s="101"/>
      <c r="O11" s="101"/>
      <c r="P11" s="101"/>
      <c r="Q11" s="101"/>
      <c r="R11" s="101"/>
      <c r="S11" s="101"/>
      <c r="T11" s="101"/>
    </row>
    <row r="12" spans="1:20" ht="12.75">
      <c r="A12" s="22" t="s">
        <v>77</v>
      </c>
      <c r="B12" s="21">
        <v>8</v>
      </c>
      <c r="C12" s="58">
        <v>-35518</v>
      </c>
      <c r="D12" s="58"/>
      <c r="E12" s="61"/>
      <c r="F12" s="58">
        <v>-35518</v>
      </c>
      <c r="G12" s="58"/>
      <c r="H12" s="61"/>
      <c r="I12" s="58">
        <f t="shared" si="0"/>
        <v>0</v>
      </c>
      <c r="J12" s="100">
        <f t="shared" si="1"/>
        <v>0</v>
      </c>
      <c r="K12" s="104" t="s">
        <v>73</v>
      </c>
      <c r="L12" s="58">
        <f>+C11+C12</f>
        <v>-55784</v>
      </c>
      <c r="M12" s="101">
        <f>SUM(F11:F12)</f>
        <v>-55784</v>
      </c>
      <c r="N12" s="101">
        <f>SUM(I11:I12)</f>
        <v>0</v>
      </c>
      <c r="O12" s="100">
        <f>+N12/M12</f>
        <v>0</v>
      </c>
      <c r="P12" s="101"/>
      <c r="Q12" s="101"/>
      <c r="R12" s="101"/>
      <c r="S12" s="101"/>
      <c r="T12" s="101"/>
    </row>
    <row r="13" spans="1:20" ht="12.75">
      <c r="A13" s="22" t="s">
        <v>87</v>
      </c>
      <c r="B13" s="21">
        <v>8</v>
      </c>
      <c r="C13" s="58"/>
      <c r="D13" s="58"/>
      <c r="E13" s="61"/>
      <c r="F13" s="58">
        <v>-3431</v>
      </c>
      <c r="G13" s="58"/>
      <c r="H13" s="61"/>
      <c r="I13" s="58">
        <f t="shared" si="0"/>
        <v>3431</v>
      </c>
      <c r="J13" s="100">
        <f t="shared" si="1"/>
        <v>-1</v>
      </c>
      <c r="K13" s="104"/>
      <c r="L13" s="58"/>
      <c r="M13" s="101"/>
      <c r="N13" s="101"/>
      <c r="O13" s="100"/>
      <c r="P13" s="101"/>
      <c r="Q13" s="101"/>
      <c r="R13" s="101"/>
      <c r="S13" s="101"/>
      <c r="T13" s="101"/>
    </row>
    <row r="14" spans="1:20" ht="12.75">
      <c r="A14" s="22" t="s">
        <v>11</v>
      </c>
      <c r="B14" s="21">
        <v>9</v>
      </c>
      <c r="C14" s="58">
        <v>62371</v>
      </c>
      <c r="D14" s="58"/>
      <c r="E14" s="61"/>
      <c r="F14" s="58">
        <v>62371</v>
      </c>
      <c r="G14" s="58"/>
      <c r="H14" s="61"/>
      <c r="I14" s="58">
        <f t="shared" si="0"/>
        <v>0</v>
      </c>
      <c r="J14" s="100">
        <f t="shared" si="1"/>
        <v>0</v>
      </c>
      <c r="K14" s="100"/>
      <c r="L14" s="58"/>
      <c r="M14" s="101"/>
      <c r="N14" s="101"/>
      <c r="O14" s="100"/>
      <c r="P14" s="101"/>
      <c r="Q14" s="101"/>
      <c r="R14" s="101"/>
      <c r="S14" s="101"/>
      <c r="T14" s="101"/>
    </row>
    <row r="15" spans="1:20" ht="12.75">
      <c r="A15" s="22" t="s">
        <v>86</v>
      </c>
      <c r="B15" s="21">
        <v>10</v>
      </c>
      <c r="C15" s="58">
        <v>-796</v>
      </c>
      <c r="D15" s="58"/>
      <c r="E15" s="61"/>
      <c r="F15" s="58">
        <v>-796</v>
      </c>
      <c r="G15" s="58"/>
      <c r="H15" s="61"/>
      <c r="I15" s="58">
        <f t="shared" si="0"/>
        <v>0</v>
      </c>
      <c r="J15" s="100">
        <f t="shared" si="1"/>
        <v>0</v>
      </c>
      <c r="K15" s="100"/>
      <c r="L15" s="58"/>
      <c r="M15" s="101"/>
      <c r="N15" s="101"/>
      <c r="O15" s="100"/>
      <c r="P15" s="101"/>
      <c r="Q15" s="101"/>
      <c r="R15" s="101"/>
      <c r="S15" s="101"/>
      <c r="T15" s="101"/>
    </row>
    <row r="16" spans="1:20" ht="12.75">
      <c r="A16" s="22" t="s">
        <v>15</v>
      </c>
      <c r="B16" s="21">
        <v>11</v>
      </c>
      <c r="C16" s="58">
        <v>-11391</v>
      </c>
      <c r="D16" s="58"/>
      <c r="E16" s="61"/>
      <c r="F16" s="58">
        <v>-11391</v>
      </c>
      <c r="G16" s="58"/>
      <c r="H16" s="61"/>
      <c r="I16" s="58">
        <f t="shared" si="0"/>
        <v>0</v>
      </c>
      <c r="J16" s="100">
        <f t="shared" si="1"/>
        <v>0</v>
      </c>
      <c r="K16" s="100"/>
      <c r="L16" s="58"/>
      <c r="M16" s="101"/>
      <c r="N16" s="101"/>
      <c r="O16" s="101"/>
      <c r="P16" s="101"/>
      <c r="Q16" s="101"/>
      <c r="R16" s="101"/>
      <c r="S16" s="101"/>
      <c r="T16" s="101"/>
    </row>
    <row r="17" spans="1:20" ht="13.5" thickBot="1">
      <c r="A17" s="80" t="s">
        <v>16</v>
      </c>
      <c r="B17" s="81"/>
      <c r="C17" s="105">
        <f>SUM(C6:C16)</f>
        <v>74791</v>
      </c>
      <c r="D17" s="105"/>
      <c r="E17" s="106"/>
      <c r="F17" s="105">
        <f>SUM(F6:F16)</f>
        <v>75067</v>
      </c>
      <c r="G17" s="105"/>
      <c r="H17" s="106"/>
      <c r="I17" s="105">
        <f>+I6-I8-I9-I10-I11-I12+I14-I16</f>
        <v>3707</v>
      </c>
      <c r="J17" s="100">
        <f t="shared" si="1"/>
        <v>0.049382551587248726</v>
      </c>
      <c r="K17" s="100"/>
      <c r="L17" s="58">
        <f>+C17+C11+C12</f>
        <v>19007</v>
      </c>
      <c r="M17" s="58">
        <f>+F17+F11+F12</f>
        <v>19283</v>
      </c>
      <c r="N17" s="99">
        <f>+C41-M17</f>
        <v>111292</v>
      </c>
      <c r="O17" s="100">
        <f>+N17/M17</f>
        <v>5.771508582689416</v>
      </c>
      <c r="P17" s="101"/>
      <c r="Q17" s="107">
        <f>+C41/C6</f>
        <v>0.15983093357422729</v>
      </c>
      <c r="R17" s="108"/>
      <c r="S17" s="101"/>
      <c r="T17" s="101"/>
    </row>
    <row r="18" spans="2:20" ht="13.5" thickTop="1">
      <c r="B18" s="32"/>
      <c r="C18" s="58"/>
      <c r="D18" s="58"/>
      <c r="E18" s="61"/>
      <c r="F18" s="58"/>
      <c r="G18" s="58"/>
      <c r="H18" s="61"/>
      <c r="I18" s="58"/>
      <c r="J18" s="100"/>
      <c r="K18" s="100"/>
      <c r="L18" s="58"/>
      <c r="M18" s="101"/>
      <c r="N18" s="101"/>
      <c r="O18" s="101"/>
      <c r="P18" s="101"/>
      <c r="Q18" s="101"/>
      <c r="R18" s="101"/>
      <c r="S18" s="101"/>
      <c r="T18" s="101"/>
    </row>
    <row r="19" spans="1:20" ht="12.75">
      <c r="A19" s="9" t="s">
        <v>17</v>
      </c>
      <c r="B19" s="32">
        <v>12</v>
      </c>
      <c r="C19" s="58">
        <v>403</v>
      </c>
      <c r="D19" s="58"/>
      <c r="E19" s="61"/>
      <c r="F19" s="58">
        <v>403</v>
      </c>
      <c r="G19" s="58"/>
      <c r="H19" s="61"/>
      <c r="I19" s="58">
        <f>+C19-F19</f>
        <v>0</v>
      </c>
      <c r="J19" s="100">
        <f>+I19/F19</f>
        <v>0</v>
      </c>
      <c r="K19" s="100"/>
      <c r="L19" s="58"/>
      <c r="M19" s="101"/>
      <c r="N19" s="101"/>
      <c r="O19" s="101"/>
      <c r="P19" s="101"/>
      <c r="Q19" s="101"/>
      <c r="R19" s="101"/>
      <c r="S19" s="101"/>
      <c r="T19" s="101"/>
    </row>
    <row r="20" spans="1:20" ht="12.75">
      <c r="A20" s="20" t="s">
        <v>23</v>
      </c>
      <c r="B20" s="21">
        <v>13</v>
      </c>
      <c r="C20" s="58">
        <v>1908</v>
      </c>
      <c r="D20" s="58"/>
      <c r="E20" s="61"/>
      <c r="F20" s="58">
        <v>1908</v>
      </c>
      <c r="G20" s="58"/>
      <c r="H20" s="61"/>
      <c r="I20" s="58">
        <f>+C20-F20</f>
        <v>0</v>
      </c>
      <c r="J20" s="100">
        <f>+I20/F20</f>
        <v>0</v>
      </c>
      <c r="K20" s="104" t="s">
        <v>71</v>
      </c>
      <c r="L20" s="58">
        <f>+C20+C21+C22</f>
        <v>-12173</v>
      </c>
      <c r="M20" s="58">
        <f>+F20+F21+F22</f>
        <v>-12634</v>
      </c>
      <c r="N20" s="58">
        <f>+L20-M20</f>
        <v>461</v>
      </c>
      <c r="O20" s="101"/>
      <c r="P20" s="101"/>
      <c r="Q20" s="101"/>
      <c r="R20" s="101"/>
      <c r="S20" s="101"/>
      <c r="T20" s="101"/>
    </row>
    <row r="21" spans="1:20" ht="12.75">
      <c r="A21" s="20" t="s">
        <v>24</v>
      </c>
      <c r="B21" s="21">
        <v>13</v>
      </c>
      <c r="C21" s="58">
        <v>-13763</v>
      </c>
      <c r="D21" s="58"/>
      <c r="E21" s="61"/>
      <c r="F21" s="58">
        <v>-14224</v>
      </c>
      <c r="G21" s="58"/>
      <c r="H21" s="61"/>
      <c r="I21" s="58">
        <f>+C21-F21</f>
        <v>461</v>
      </c>
      <c r="J21" s="100">
        <f>+I21/F21</f>
        <v>-0.032410011248593926</v>
      </c>
      <c r="K21" s="100"/>
      <c r="L21" s="58"/>
      <c r="M21" s="101"/>
      <c r="N21" s="101"/>
      <c r="O21" s="101"/>
      <c r="P21" s="101"/>
      <c r="Q21" s="101"/>
      <c r="R21" s="101"/>
      <c r="S21" s="101"/>
      <c r="T21" s="101"/>
    </row>
    <row r="22" spans="1:20" ht="12.75">
      <c r="A22" s="38" t="s">
        <v>66</v>
      </c>
      <c r="B22" s="27">
        <v>13</v>
      </c>
      <c r="C22" s="58">
        <v>-318</v>
      </c>
      <c r="D22" s="58"/>
      <c r="E22" s="61"/>
      <c r="F22" s="58">
        <v>-318</v>
      </c>
      <c r="G22" s="58"/>
      <c r="H22" s="61"/>
      <c r="I22" s="58">
        <f>+C22-F22</f>
        <v>0</v>
      </c>
      <c r="J22" s="100">
        <f>+I22/F22</f>
        <v>0</v>
      </c>
      <c r="K22" s="100"/>
      <c r="L22" s="58"/>
      <c r="M22" s="101"/>
      <c r="N22" s="101"/>
      <c r="O22" s="101"/>
      <c r="P22" s="101"/>
      <c r="Q22" s="101"/>
      <c r="R22" s="101"/>
      <c r="S22" s="101"/>
      <c r="T22" s="101"/>
    </row>
    <row r="23" spans="1:20" ht="13.5" thickBot="1">
      <c r="A23" s="82" t="s">
        <v>18</v>
      </c>
      <c r="B23" s="83"/>
      <c r="C23" s="67">
        <f>SUM(C17:C22)</f>
        <v>63021</v>
      </c>
      <c r="D23" s="67"/>
      <c r="E23" s="65"/>
      <c r="F23" s="67">
        <f>SUM(F17:F22)</f>
        <v>62836</v>
      </c>
      <c r="G23" s="67"/>
      <c r="H23" s="65"/>
      <c r="I23" s="67">
        <f>+I17+I19+I20-I21+I22</f>
        <v>3246</v>
      </c>
      <c r="J23" s="100">
        <f>+I23/F23</f>
        <v>0.05165828505952002</v>
      </c>
      <c r="K23" s="104" t="s">
        <v>72</v>
      </c>
      <c r="L23" s="58">
        <f>+C19+C20+C21+C22</f>
        <v>-11770</v>
      </c>
      <c r="M23" s="58">
        <f>+F19+F20+F21+F22</f>
        <v>-12231</v>
      </c>
      <c r="N23" s="58">
        <f>+L23-M23</f>
        <v>461</v>
      </c>
      <c r="O23" s="100"/>
      <c r="P23" s="101"/>
      <c r="Q23" s="101"/>
      <c r="R23" s="101"/>
      <c r="S23" s="101"/>
      <c r="T23" s="101"/>
    </row>
    <row r="24" spans="2:20" ht="13.5" thickTop="1">
      <c r="B24" s="32"/>
      <c r="C24" s="58"/>
      <c r="D24" s="58"/>
      <c r="E24" s="61"/>
      <c r="F24" s="58"/>
      <c r="G24" s="58"/>
      <c r="H24" s="61"/>
      <c r="I24" s="58"/>
      <c r="J24" s="100"/>
      <c r="K24" s="100"/>
      <c r="L24" s="58"/>
      <c r="M24" s="101"/>
      <c r="N24" s="101"/>
      <c r="O24" s="101"/>
      <c r="P24" s="101"/>
      <c r="Q24" s="101"/>
      <c r="R24" s="101"/>
      <c r="S24" s="101"/>
      <c r="T24" s="101"/>
    </row>
    <row r="25" spans="1:20" ht="12.75">
      <c r="A25" s="22" t="s">
        <v>25</v>
      </c>
      <c r="B25" s="21">
        <v>14</v>
      </c>
      <c r="C25" s="58">
        <v>-19245</v>
      </c>
      <c r="D25" s="58"/>
      <c r="E25" s="65"/>
      <c r="F25" s="58">
        <v>-19211</v>
      </c>
      <c r="G25" s="58"/>
      <c r="H25" s="61"/>
      <c r="I25" s="58">
        <f>+C25-F25</f>
        <v>-34</v>
      </c>
      <c r="J25" s="100">
        <f>+I25/F25</f>
        <v>0.0017698193743167978</v>
      </c>
      <c r="K25" s="100"/>
      <c r="L25" s="119">
        <f>+C25/C23</f>
        <v>-0.30537439900985386</v>
      </c>
      <c r="M25" s="103">
        <f>+F25/F23</f>
        <v>-0.3057323827105481</v>
      </c>
      <c r="N25" s="101"/>
      <c r="O25" s="101">
        <v>12471</v>
      </c>
      <c r="P25" s="101">
        <v>12817</v>
      </c>
      <c r="Q25" s="101"/>
      <c r="R25" s="101"/>
      <c r="S25" s="101"/>
      <c r="T25" s="101"/>
    </row>
    <row r="26" spans="1:20" ht="13.5" thickBot="1">
      <c r="A26" s="84" t="s">
        <v>26</v>
      </c>
      <c r="B26" s="85"/>
      <c r="C26" s="67">
        <f>+C23+C25</f>
        <v>43776</v>
      </c>
      <c r="D26" s="67"/>
      <c r="E26" s="65"/>
      <c r="F26" s="67">
        <f>+F23+F25</f>
        <v>43625</v>
      </c>
      <c r="G26" s="67"/>
      <c r="H26" s="65"/>
      <c r="I26" s="67">
        <f>+C26-F26</f>
        <v>151</v>
      </c>
      <c r="J26" s="100">
        <f>+I26/F26</f>
        <v>0.003461318051575931</v>
      </c>
      <c r="K26" s="100"/>
      <c r="L26" s="101">
        <f>+C23*0.45</f>
        <v>28359.45</v>
      </c>
      <c r="M26" s="101"/>
      <c r="N26" s="101"/>
      <c r="O26" s="101"/>
      <c r="P26" s="101"/>
      <c r="Q26" s="101"/>
      <c r="R26" s="101"/>
      <c r="S26" s="101"/>
      <c r="T26" s="101"/>
    </row>
    <row r="27" spans="1:20" ht="13.5" thickTop="1">
      <c r="A27" s="86"/>
      <c r="B27" s="87"/>
      <c r="C27" s="65"/>
      <c r="D27" s="65"/>
      <c r="E27" s="65"/>
      <c r="F27" s="65"/>
      <c r="G27" s="65"/>
      <c r="H27" s="65"/>
      <c r="I27" s="65"/>
      <c r="J27" s="65"/>
      <c r="K27" s="65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1:20" ht="12.75">
      <c r="A28" s="50" t="s">
        <v>30</v>
      </c>
      <c r="B28" s="51"/>
      <c r="C28" s="61"/>
      <c r="D28" s="61"/>
      <c r="E28" s="65"/>
      <c r="F28" s="61"/>
      <c r="G28" s="61"/>
      <c r="H28" s="61"/>
      <c r="I28" s="61"/>
      <c r="J28" s="61"/>
      <c r="K28" s="6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1:20" ht="12.75">
      <c r="A29" s="36" t="s">
        <v>19</v>
      </c>
      <c r="B29" s="33">
        <v>15</v>
      </c>
      <c r="C29" s="58"/>
      <c r="D29" s="58"/>
      <c r="E29" s="65"/>
      <c r="F29" s="58"/>
      <c r="G29" s="58"/>
      <c r="H29" s="61"/>
      <c r="I29" s="58"/>
      <c r="J29" s="58"/>
      <c r="K29" s="58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 ht="12.75">
      <c r="B30" s="32"/>
      <c r="C30" s="58"/>
      <c r="D30" s="58"/>
      <c r="E30" s="61"/>
      <c r="F30" s="58"/>
      <c r="G30" s="58"/>
      <c r="H30" s="61"/>
      <c r="I30" s="58"/>
      <c r="J30" s="58"/>
      <c r="K30" s="58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1:20" ht="13.5" thickBot="1">
      <c r="A31" s="88" t="s">
        <v>54</v>
      </c>
      <c r="B31" s="34"/>
      <c r="C31" s="67">
        <f>+C26+C29</f>
        <v>43776</v>
      </c>
      <c r="D31" s="67"/>
      <c r="E31" s="65"/>
      <c r="F31" s="67">
        <f>+F26+F29</f>
        <v>43625</v>
      </c>
      <c r="G31" s="67"/>
      <c r="H31" s="65"/>
      <c r="I31" s="67">
        <f>+C31-F31</f>
        <v>151</v>
      </c>
      <c r="J31" s="100"/>
      <c r="K31" s="120">
        <f>+C31/C6</f>
        <v>0.05358421557070935</v>
      </c>
      <c r="L31" s="101"/>
      <c r="M31" s="101"/>
      <c r="N31" s="101"/>
      <c r="O31" s="100"/>
      <c r="P31" s="101"/>
      <c r="Q31" s="101"/>
      <c r="R31" s="101"/>
      <c r="S31" s="101"/>
      <c r="T31" s="101"/>
    </row>
    <row r="32" spans="1:20" ht="13.5" thickTop="1">
      <c r="A32" s="89"/>
      <c r="B32" s="15"/>
      <c r="C32" s="65"/>
      <c r="D32" s="65"/>
      <c r="E32" s="65"/>
      <c r="F32" s="65"/>
      <c r="G32" s="65"/>
      <c r="H32" s="65"/>
      <c r="I32" s="65"/>
      <c r="J32" s="65"/>
      <c r="K32" s="65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1:20" ht="12.75">
      <c r="A33" s="89" t="s">
        <v>27</v>
      </c>
      <c r="B33" s="15"/>
      <c r="C33" s="65"/>
      <c r="D33" s="65"/>
      <c r="E33" s="65"/>
      <c r="F33" s="65"/>
      <c r="G33" s="65"/>
      <c r="H33" s="65"/>
      <c r="I33" s="65"/>
      <c r="J33" s="65"/>
      <c r="K33" s="65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1:20" ht="12.75">
      <c r="A34" s="79" t="s">
        <v>28</v>
      </c>
      <c r="B34" s="32"/>
      <c r="C34" s="99">
        <f>+C31-C35</f>
        <v>43776</v>
      </c>
      <c r="D34" s="99"/>
      <c r="E34" s="65"/>
      <c r="F34" s="99">
        <f>+F31-F35</f>
        <v>43625</v>
      </c>
      <c r="G34" s="99"/>
      <c r="H34" s="65"/>
      <c r="I34" s="99">
        <f>+C34-F34</f>
        <v>151</v>
      </c>
      <c r="J34" s="99"/>
      <c r="K34" s="99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1:20" ht="12.75">
      <c r="A35" s="78" t="s">
        <v>29</v>
      </c>
      <c r="B35" s="21"/>
      <c r="C35" s="99">
        <v>0</v>
      </c>
      <c r="D35" s="99"/>
      <c r="E35" s="65"/>
      <c r="F35" s="99">
        <v>0</v>
      </c>
      <c r="G35" s="99"/>
      <c r="H35" s="65"/>
      <c r="I35" s="99">
        <f>+C35-F35</f>
        <v>0</v>
      </c>
      <c r="J35" s="99"/>
      <c r="K35" s="99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1:20" ht="12.75">
      <c r="A36" s="78"/>
      <c r="B36" s="21"/>
      <c r="C36" s="99"/>
      <c r="D36" s="99"/>
      <c r="E36" s="65"/>
      <c r="F36" s="99"/>
      <c r="G36" s="99"/>
      <c r="H36" s="65"/>
      <c r="I36" s="99"/>
      <c r="J36" s="99"/>
      <c r="K36" s="99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1:20" ht="12.75">
      <c r="A37" s="79" t="s">
        <v>74</v>
      </c>
      <c r="B37" s="32">
        <v>16</v>
      </c>
      <c r="C37" s="109"/>
      <c r="D37" s="58"/>
      <c r="E37" s="61"/>
      <c r="F37" s="109"/>
      <c r="G37" s="58"/>
      <c r="H37" s="110"/>
      <c r="I37" s="109">
        <f>+C37-F37</f>
        <v>0</v>
      </c>
      <c r="J37" s="111"/>
      <c r="K37" s="11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1:20" ht="12.75">
      <c r="A38" s="79" t="s">
        <v>75</v>
      </c>
      <c r="B38" s="32">
        <v>16</v>
      </c>
      <c r="C38" s="109">
        <f>+C37</f>
        <v>0</v>
      </c>
      <c r="D38" s="58"/>
      <c r="E38" s="61"/>
      <c r="F38" s="109">
        <f>+F37</f>
        <v>0</v>
      </c>
      <c r="G38" s="58"/>
      <c r="H38" s="110"/>
      <c r="I38" s="109">
        <f>+C38-F38</f>
        <v>0</v>
      </c>
      <c r="J38" s="111"/>
      <c r="K38" s="11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 ht="12.75">
      <c r="B39" s="32"/>
      <c r="C39" s="58"/>
      <c r="D39" s="58"/>
      <c r="E39" s="61"/>
      <c r="F39" s="58"/>
      <c r="G39" s="58"/>
      <c r="H39" s="61"/>
      <c r="I39" s="58"/>
      <c r="J39" s="58"/>
      <c r="K39" s="58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 ht="12.75">
      <c r="B40" s="32"/>
      <c r="C40" s="58"/>
      <c r="D40" s="58"/>
      <c r="E40" s="61"/>
      <c r="F40" s="58"/>
      <c r="G40" s="58"/>
      <c r="H40" s="61"/>
      <c r="I40" s="58"/>
      <c r="J40" s="58"/>
      <c r="K40" s="58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1:20" ht="13.5" thickBot="1">
      <c r="A41" s="82" t="s">
        <v>67</v>
      </c>
      <c r="B41" s="83"/>
      <c r="C41" s="58">
        <f>+C17-C12-C11-C13</f>
        <v>130575</v>
      </c>
      <c r="D41" s="58"/>
      <c r="E41" s="61"/>
      <c r="F41" s="58">
        <f>+F17-F12-F11-F13</f>
        <v>134282</v>
      </c>
      <c r="G41" s="58"/>
      <c r="H41" s="65"/>
      <c r="I41" s="67">
        <f>+C41-F41</f>
        <v>-3707</v>
      </c>
      <c r="J41" s="65"/>
      <c r="K41" s="65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 ht="13.5" thickTop="1">
      <c r="B42" s="32"/>
      <c r="C42" s="58"/>
      <c r="D42" s="58"/>
      <c r="E42" s="61"/>
      <c r="F42" s="58"/>
      <c r="G42" s="58"/>
      <c r="H42" s="61"/>
      <c r="I42" s="58"/>
      <c r="J42" s="58"/>
      <c r="K42" s="58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1:20" ht="12.75">
      <c r="A43" s="49" t="s">
        <v>78</v>
      </c>
      <c r="B43" s="32"/>
      <c r="C43" s="58"/>
      <c r="D43" s="58"/>
      <c r="E43" s="61"/>
      <c r="F43" s="58"/>
      <c r="G43" s="58"/>
      <c r="H43" s="61"/>
      <c r="I43" s="58"/>
      <c r="J43" s="58"/>
      <c r="K43" s="58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3:20" ht="12.75">
      <c r="C44" s="58"/>
      <c r="D44" s="58"/>
      <c r="E44" s="61"/>
      <c r="F44" s="58"/>
      <c r="G44" s="58"/>
      <c r="H44" s="112"/>
      <c r="I44" s="58"/>
      <c r="J44" s="58"/>
      <c r="K44" s="58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1:20" ht="12.75">
      <c r="A45" s="89"/>
      <c r="B45" s="32"/>
      <c r="C45" s="58"/>
      <c r="D45" s="58"/>
      <c r="E45" s="61"/>
      <c r="F45" s="58"/>
      <c r="G45" s="58"/>
      <c r="H45" s="61"/>
      <c r="I45" s="58"/>
      <c r="J45" s="58"/>
      <c r="K45" s="58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1:20" ht="12.75">
      <c r="A46" s="89" t="s">
        <v>80</v>
      </c>
      <c r="B46" s="32"/>
      <c r="C46" s="58"/>
      <c r="D46" s="58"/>
      <c r="E46" s="61"/>
      <c r="F46" s="58"/>
      <c r="G46" s="58"/>
      <c r="H46" s="61"/>
      <c r="I46" s="58"/>
      <c r="J46" s="58"/>
      <c r="K46" s="58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 ht="12.75">
      <c r="B47" s="97"/>
      <c r="C47" s="113"/>
      <c r="D47" s="113"/>
      <c r="E47" s="113"/>
      <c r="F47" s="113"/>
      <c r="G47" s="113"/>
      <c r="H47" s="61"/>
      <c r="I47" s="58"/>
      <c r="J47" s="58"/>
      <c r="K47" s="58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1:20" ht="13.5" thickBot="1">
      <c r="A48" s="82" t="s">
        <v>67</v>
      </c>
      <c r="B48" s="96"/>
      <c r="C48" s="114">
        <f>+C17-C12-C11-C13</f>
        <v>130575</v>
      </c>
      <c r="D48" s="114"/>
      <c r="E48" s="114"/>
      <c r="F48" s="114">
        <f>+F17-F12-F11-F13</f>
        <v>134282</v>
      </c>
      <c r="G48" s="114"/>
      <c r="H48" s="61"/>
      <c r="I48" s="58"/>
      <c r="J48" s="58"/>
      <c r="K48" s="58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1:20" ht="13.5" thickTop="1">
      <c r="A49" s="98" t="str">
        <f>+A11</f>
        <v>Ammortamento e costi di impairment immobili, impianti e macchinari</v>
      </c>
      <c r="B49" s="93"/>
      <c r="C49" s="58">
        <f>C11</f>
        <v>-20266</v>
      </c>
      <c r="D49" s="58"/>
      <c r="E49" s="61"/>
      <c r="F49" s="58">
        <f>F11</f>
        <v>-20266</v>
      </c>
      <c r="G49" s="58"/>
      <c r="H49" s="61"/>
      <c r="I49" s="58"/>
      <c r="J49" s="58"/>
      <c r="K49" s="58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1:20" ht="12.75">
      <c r="A50" s="98" t="str">
        <f>+A12</f>
        <v>Ammortamento e costi di impairment attività immateriali</v>
      </c>
      <c r="B50" s="93"/>
      <c r="C50" s="58">
        <f>C12</f>
        <v>-35518</v>
      </c>
      <c r="D50" s="58"/>
      <c r="E50" s="61"/>
      <c r="F50" s="58">
        <f>F12</f>
        <v>-35518</v>
      </c>
      <c r="G50" s="58"/>
      <c r="H50" s="61"/>
      <c r="I50" s="58"/>
      <c r="J50" s="58"/>
      <c r="K50" s="58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1:20" ht="13.5" thickBot="1">
      <c r="A51" s="98" t="str">
        <f>+A13</f>
        <v>Ammortamento diritti d'uso</v>
      </c>
      <c r="B51" s="93"/>
      <c r="C51" s="58">
        <f>C13</f>
        <v>0</v>
      </c>
      <c r="D51" s="115"/>
      <c r="E51" s="115"/>
      <c r="F51" s="58">
        <f>F13</f>
        <v>-3431</v>
      </c>
      <c r="G51" s="115"/>
      <c r="H51" s="61"/>
      <c r="I51" s="58"/>
      <c r="J51" s="58"/>
      <c r="K51" s="58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1:20" ht="14.25" thickBot="1" thickTop="1">
      <c r="A52" s="91" t="s">
        <v>16</v>
      </c>
      <c r="B52" s="92"/>
      <c r="C52" s="114">
        <f>SUM(C48:C51)</f>
        <v>74791</v>
      </c>
      <c r="D52" s="115"/>
      <c r="E52" s="115"/>
      <c r="F52" s="114">
        <f>SUM(F48:F51)</f>
        <v>75067</v>
      </c>
      <c r="G52" s="115"/>
      <c r="H52" s="61"/>
      <c r="I52" s="58"/>
      <c r="J52" s="58"/>
      <c r="K52" s="58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1:20" ht="13.5" thickTop="1">
      <c r="A53" s="9" t="s">
        <v>17</v>
      </c>
      <c r="B53" s="16"/>
      <c r="C53" s="58">
        <f>C19</f>
        <v>403</v>
      </c>
      <c r="D53" s="61"/>
      <c r="E53" s="61"/>
      <c r="F53" s="58">
        <f>F19</f>
        <v>403</v>
      </c>
      <c r="G53" s="61"/>
      <c r="H53" s="61"/>
      <c r="I53" s="58"/>
      <c r="J53" s="58"/>
      <c r="K53" s="58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1:20" ht="12.75">
      <c r="A54" s="20" t="s">
        <v>23</v>
      </c>
      <c r="C54" s="58">
        <f>C20</f>
        <v>1908</v>
      </c>
      <c r="D54" s="58"/>
      <c r="E54" s="61"/>
      <c r="F54" s="58">
        <f>F20</f>
        <v>1908</v>
      </c>
      <c r="G54" s="58"/>
      <c r="H54" s="61"/>
      <c r="I54" s="58"/>
      <c r="J54" s="58"/>
      <c r="K54" s="58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1:20" ht="12.75">
      <c r="A55" s="20" t="s">
        <v>24</v>
      </c>
      <c r="C55" s="58">
        <f>-C21</f>
        <v>13763</v>
      </c>
      <c r="D55" s="58"/>
      <c r="E55" s="61"/>
      <c r="F55" s="58">
        <f>-F21</f>
        <v>14224</v>
      </c>
      <c r="G55" s="58"/>
      <c r="H55" s="61"/>
      <c r="I55" s="58"/>
      <c r="J55" s="58"/>
      <c r="K55" s="58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1:20" ht="13.5" thickBot="1">
      <c r="A56" s="38" t="s">
        <v>66</v>
      </c>
      <c r="B56" s="90"/>
      <c r="C56" s="115">
        <f>C22</f>
        <v>-318</v>
      </c>
      <c r="D56" s="115"/>
      <c r="E56" s="115"/>
      <c r="F56" s="115">
        <f>F22</f>
        <v>-318</v>
      </c>
      <c r="G56" s="115"/>
      <c r="H56" s="61"/>
      <c r="I56" s="58"/>
      <c r="J56" s="58"/>
      <c r="K56" s="58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1:20" ht="14.25" thickBot="1" thickTop="1">
      <c r="A57" s="94" t="s">
        <v>79</v>
      </c>
      <c r="B57" s="95"/>
      <c r="C57" s="116">
        <f>+C52+C53+C54+C56-C55</f>
        <v>63021</v>
      </c>
      <c r="D57" s="117"/>
      <c r="E57" s="117"/>
      <c r="F57" s="116">
        <f>+F52+F53+F54+F56-F55</f>
        <v>62836</v>
      </c>
      <c r="G57" s="117"/>
      <c r="H57" s="61"/>
      <c r="I57" s="58"/>
      <c r="J57" s="58"/>
      <c r="K57" s="58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3:20" ht="13.5" thickTop="1">
      <c r="C58" s="58"/>
      <c r="D58" s="58"/>
      <c r="E58" s="61"/>
      <c r="F58" s="58"/>
      <c r="G58" s="58"/>
      <c r="H58" s="61"/>
      <c r="I58" s="58"/>
      <c r="J58" s="58"/>
      <c r="K58" s="58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3:20" ht="12.75">
      <c r="C59" s="58"/>
      <c r="D59" s="58"/>
      <c r="E59" s="61"/>
      <c r="F59" s="58"/>
      <c r="G59" s="58"/>
      <c r="H59" s="61"/>
      <c r="I59" s="58"/>
      <c r="J59" s="58"/>
      <c r="K59" s="58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3:20" ht="12.75">
      <c r="C60" s="58"/>
      <c r="D60" s="58"/>
      <c r="E60" s="61"/>
      <c r="F60" s="58"/>
      <c r="G60" s="58"/>
      <c r="H60" s="61"/>
      <c r="I60" s="58"/>
      <c r="J60" s="58"/>
      <c r="K60" s="58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3:20" ht="12.75">
      <c r="C61" s="58"/>
      <c r="D61" s="58"/>
      <c r="E61" s="61"/>
      <c r="F61" s="58"/>
      <c r="G61" s="58"/>
      <c r="H61" s="61"/>
      <c r="I61" s="58"/>
      <c r="J61" s="58"/>
      <c r="K61" s="58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3:20" ht="12.75">
      <c r="C62" s="58"/>
      <c r="D62" s="58"/>
      <c r="E62" s="61"/>
      <c r="F62" s="58"/>
      <c r="G62" s="58"/>
      <c r="H62" s="61"/>
      <c r="I62" s="58"/>
      <c r="J62" s="58"/>
      <c r="K62" s="58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3:20" ht="12.75">
      <c r="C63" s="58"/>
      <c r="D63" s="58"/>
      <c r="E63" s="61"/>
      <c r="F63" s="58"/>
      <c r="G63" s="58"/>
      <c r="H63" s="61"/>
      <c r="I63" s="58"/>
      <c r="J63" s="58"/>
      <c r="K63" s="58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3:20" ht="12.75">
      <c r="C64" s="58"/>
      <c r="D64" s="58"/>
      <c r="E64" s="61"/>
      <c r="F64" s="58"/>
      <c r="G64" s="58"/>
      <c r="H64" s="61"/>
      <c r="I64" s="58"/>
      <c r="J64" s="58"/>
      <c r="K64" s="58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3:20" ht="12.75">
      <c r="C65" s="58"/>
      <c r="D65" s="58"/>
      <c r="E65" s="61"/>
      <c r="F65" s="58"/>
      <c r="G65" s="58"/>
      <c r="H65" s="61"/>
      <c r="I65" s="58"/>
      <c r="J65" s="58"/>
      <c r="K65" s="58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3:20" ht="12.75">
      <c r="C66" s="58"/>
      <c r="D66" s="58"/>
      <c r="E66" s="61"/>
      <c r="F66" s="58"/>
      <c r="G66" s="58"/>
      <c r="H66" s="61"/>
      <c r="I66" s="58"/>
      <c r="J66" s="58"/>
      <c r="K66" s="58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3:20" ht="12.75">
      <c r="C67" s="58"/>
      <c r="D67" s="58"/>
      <c r="E67" s="61"/>
      <c r="F67" s="58"/>
      <c r="G67" s="58"/>
      <c r="H67" s="61"/>
      <c r="I67" s="58"/>
      <c r="J67" s="58"/>
      <c r="K67" s="58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3:20" ht="12.75">
      <c r="C68" s="58"/>
      <c r="D68" s="58"/>
      <c r="E68" s="61"/>
      <c r="F68" s="58"/>
      <c r="G68" s="58"/>
      <c r="H68" s="61"/>
      <c r="I68" s="58"/>
      <c r="J68" s="58"/>
      <c r="K68" s="58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3:20" ht="12.75">
      <c r="C69" s="58"/>
      <c r="D69" s="58"/>
      <c r="E69" s="61"/>
      <c r="F69" s="58"/>
      <c r="G69" s="58"/>
      <c r="H69" s="61"/>
      <c r="I69" s="58"/>
      <c r="J69" s="58"/>
      <c r="K69" s="58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3:20" ht="12.75">
      <c r="C70" s="58"/>
      <c r="D70" s="58"/>
      <c r="E70" s="61"/>
      <c r="F70" s="58"/>
      <c r="G70" s="58"/>
      <c r="H70" s="61"/>
      <c r="I70" s="58"/>
      <c r="J70" s="58"/>
      <c r="K70" s="58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3:20" ht="12.75">
      <c r="C71" s="58"/>
      <c r="D71" s="58"/>
      <c r="E71" s="61"/>
      <c r="F71" s="58"/>
      <c r="G71" s="58"/>
      <c r="H71" s="61"/>
      <c r="I71" s="58"/>
      <c r="J71" s="58"/>
      <c r="K71" s="58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3:20" ht="12.75">
      <c r="C72" s="58"/>
      <c r="D72" s="58"/>
      <c r="E72" s="61"/>
      <c r="F72" s="58"/>
      <c r="G72" s="58"/>
      <c r="H72" s="61"/>
      <c r="I72" s="58"/>
      <c r="J72" s="58"/>
      <c r="K72" s="58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3:20" ht="12.75">
      <c r="C73" s="58"/>
      <c r="D73" s="58"/>
      <c r="E73" s="61"/>
      <c r="F73" s="58"/>
      <c r="G73" s="58"/>
      <c r="H73" s="61"/>
      <c r="I73" s="58"/>
      <c r="J73" s="58"/>
      <c r="K73" s="58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3:20" ht="12.75">
      <c r="C74" s="58"/>
      <c r="D74" s="58"/>
      <c r="E74" s="61"/>
      <c r="F74" s="58"/>
      <c r="G74" s="58"/>
      <c r="H74" s="61"/>
      <c r="I74" s="58"/>
      <c r="J74" s="58"/>
      <c r="K74" s="58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3:20" ht="12.75">
      <c r="C75" s="58"/>
      <c r="D75" s="58"/>
      <c r="E75" s="61"/>
      <c r="F75" s="58"/>
      <c r="G75" s="58"/>
      <c r="H75" s="61"/>
      <c r="I75" s="58"/>
      <c r="J75" s="58"/>
      <c r="K75" s="58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3:20" ht="12.75">
      <c r="C76" s="58"/>
      <c r="D76" s="58"/>
      <c r="E76" s="61"/>
      <c r="F76" s="58"/>
      <c r="G76" s="58"/>
      <c r="H76" s="61"/>
      <c r="I76" s="58"/>
      <c r="J76" s="58"/>
      <c r="K76" s="58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3:20" ht="12.75">
      <c r="C77" s="58"/>
      <c r="D77" s="58"/>
      <c r="E77" s="61"/>
      <c r="F77" s="58"/>
      <c r="G77" s="58"/>
      <c r="H77" s="61"/>
      <c r="I77" s="58"/>
      <c r="J77" s="58"/>
      <c r="K77" s="58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3:20" ht="12.75">
      <c r="C78" s="58"/>
      <c r="D78" s="58"/>
      <c r="E78" s="61"/>
      <c r="F78" s="58"/>
      <c r="G78" s="58"/>
      <c r="H78" s="61"/>
      <c r="I78" s="58"/>
      <c r="J78" s="58"/>
      <c r="K78" s="58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3:20" ht="12.75">
      <c r="C79" s="58"/>
      <c r="D79" s="58"/>
      <c r="E79" s="61"/>
      <c r="F79" s="58"/>
      <c r="G79" s="58"/>
      <c r="H79" s="61"/>
      <c r="I79" s="58"/>
      <c r="J79" s="58"/>
      <c r="K79" s="58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3:20" ht="12.75">
      <c r="C80" s="58"/>
      <c r="D80" s="58"/>
      <c r="E80" s="61"/>
      <c r="F80" s="58"/>
      <c r="G80" s="58"/>
      <c r="H80" s="61"/>
      <c r="I80" s="58"/>
      <c r="J80" s="58"/>
      <c r="K80" s="58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3:20" ht="12.75">
      <c r="C81" s="58"/>
      <c r="D81" s="58"/>
      <c r="E81" s="61"/>
      <c r="F81" s="58"/>
      <c r="G81" s="58"/>
      <c r="H81" s="61"/>
      <c r="I81" s="58"/>
      <c r="J81" s="58"/>
      <c r="K81" s="58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3:20" ht="12.75">
      <c r="C82" s="58"/>
      <c r="D82" s="58"/>
      <c r="E82" s="61"/>
      <c r="F82" s="58"/>
      <c r="G82" s="58"/>
      <c r="H82" s="61"/>
      <c r="I82" s="58"/>
      <c r="J82" s="58"/>
      <c r="K82" s="58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3:20" ht="12.75">
      <c r="C83" s="58"/>
      <c r="D83" s="58"/>
      <c r="E83" s="61"/>
      <c r="F83" s="58"/>
      <c r="G83" s="58"/>
      <c r="H83" s="61"/>
      <c r="I83" s="58"/>
      <c r="J83" s="58"/>
      <c r="K83" s="58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3:20" ht="12.75">
      <c r="C84" s="58"/>
      <c r="D84" s="58"/>
      <c r="E84" s="61"/>
      <c r="F84" s="58"/>
      <c r="G84" s="58"/>
      <c r="H84" s="61"/>
      <c r="I84" s="58"/>
      <c r="J84" s="58"/>
      <c r="K84" s="58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3:20" ht="12.75">
      <c r="C85" s="58"/>
      <c r="D85" s="58"/>
      <c r="E85" s="61"/>
      <c r="F85" s="58"/>
      <c r="G85" s="58"/>
      <c r="H85" s="61"/>
      <c r="I85" s="58"/>
      <c r="J85" s="58"/>
      <c r="K85" s="58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3:20" ht="12.75">
      <c r="C86" s="58"/>
      <c r="D86" s="58"/>
      <c r="E86" s="61"/>
      <c r="F86" s="58"/>
      <c r="G86" s="58"/>
      <c r="H86" s="61"/>
      <c r="I86" s="58"/>
      <c r="J86" s="58"/>
      <c r="K86" s="58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3:20" ht="12.75">
      <c r="C87" s="58"/>
      <c r="D87" s="58"/>
      <c r="E87" s="61"/>
      <c r="F87" s="58"/>
      <c r="G87" s="58"/>
      <c r="H87" s="61"/>
      <c r="I87" s="58"/>
      <c r="J87" s="58"/>
      <c r="K87" s="58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3:20" ht="12.75">
      <c r="C88" s="58"/>
      <c r="D88" s="58"/>
      <c r="E88" s="61"/>
      <c r="F88" s="58"/>
      <c r="G88" s="58"/>
      <c r="H88" s="61"/>
      <c r="I88" s="58"/>
      <c r="J88" s="58"/>
      <c r="K88" s="58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3:20" ht="12.75">
      <c r="C89" s="58"/>
      <c r="D89" s="58"/>
      <c r="E89" s="61"/>
      <c r="F89" s="58"/>
      <c r="G89" s="58"/>
      <c r="H89" s="61"/>
      <c r="I89" s="58"/>
      <c r="J89" s="58"/>
      <c r="K89" s="58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3:20" ht="12.75">
      <c r="C90" s="58"/>
      <c r="D90" s="58"/>
      <c r="E90" s="61"/>
      <c r="F90" s="58"/>
      <c r="G90" s="58"/>
      <c r="H90" s="61"/>
      <c r="I90" s="58"/>
      <c r="J90" s="58"/>
      <c r="K90" s="58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3:20" ht="12.75">
      <c r="C91" s="58"/>
      <c r="D91" s="58"/>
      <c r="E91" s="61"/>
      <c r="F91" s="58"/>
      <c r="G91" s="58"/>
      <c r="H91" s="61"/>
      <c r="I91" s="58"/>
      <c r="J91" s="58"/>
      <c r="K91" s="58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3:20" ht="12.75">
      <c r="C92" s="58"/>
      <c r="D92" s="58"/>
      <c r="E92" s="61"/>
      <c r="F92" s="58"/>
      <c r="G92" s="58"/>
      <c r="H92" s="61"/>
      <c r="I92" s="58"/>
      <c r="J92" s="58"/>
      <c r="K92" s="58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3:20" ht="12.75">
      <c r="C93" s="58"/>
      <c r="D93" s="58"/>
      <c r="E93" s="61"/>
      <c r="F93" s="58"/>
      <c r="G93" s="58"/>
      <c r="H93" s="61"/>
      <c r="I93" s="58"/>
      <c r="J93" s="58"/>
      <c r="K93" s="58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3:20" ht="12.75">
      <c r="C94" s="58"/>
      <c r="D94" s="58"/>
      <c r="E94" s="61"/>
      <c r="F94" s="58"/>
      <c r="G94" s="58"/>
      <c r="H94" s="61"/>
      <c r="I94" s="58"/>
      <c r="J94" s="58"/>
      <c r="K94" s="58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3:20" ht="12.75">
      <c r="C95" s="58"/>
      <c r="D95" s="58"/>
      <c r="E95" s="61"/>
      <c r="F95" s="58"/>
      <c r="G95" s="58"/>
      <c r="H95" s="61"/>
      <c r="I95" s="58"/>
      <c r="J95" s="58"/>
      <c r="K95" s="58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3:20" ht="12.75">
      <c r="C96" s="58"/>
      <c r="D96" s="58"/>
      <c r="E96" s="61"/>
      <c r="F96" s="58"/>
      <c r="G96" s="58"/>
      <c r="H96" s="61"/>
      <c r="I96" s="58"/>
      <c r="J96" s="58"/>
      <c r="K96" s="58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3:20" ht="12.75">
      <c r="C97" s="58"/>
      <c r="D97" s="58"/>
      <c r="E97" s="61"/>
      <c r="F97" s="58"/>
      <c r="G97" s="58"/>
      <c r="H97" s="61"/>
      <c r="I97" s="58"/>
      <c r="J97" s="58"/>
      <c r="K97" s="58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3:20" ht="12.75">
      <c r="C98" s="58"/>
      <c r="D98" s="58"/>
      <c r="E98" s="61"/>
      <c r="F98" s="58"/>
      <c r="G98" s="58"/>
      <c r="H98" s="61"/>
      <c r="I98" s="58"/>
      <c r="J98" s="58"/>
      <c r="K98" s="58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3:20" ht="12.75">
      <c r="C99" s="58"/>
      <c r="D99" s="58"/>
      <c r="E99" s="61"/>
      <c r="F99" s="58"/>
      <c r="G99" s="58"/>
      <c r="H99" s="61"/>
      <c r="I99" s="58"/>
      <c r="J99" s="58"/>
      <c r="K99" s="58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3:20" ht="12.75">
      <c r="C100" s="58"/>
      <c r="D100" s="58"/>
      <c r="E100" s="61"/>
      <c r="F100" s="58"/>
      <c r="G100" s="58"/>
      <c r="H100" s="61"/>
      <c r="I100" s="58"/>
      <c r="J100" s="58"/>
      <c r="K100" s="58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3:20" ht="12.75">
      <c r="C101" s="58"/>
      <c r="D101" s="58"/>
      <c r="E101" s="61"/>
      <c r="F101" s="58"/>
      <c r="G101" s="58"/>
      <c r="H101" s="61"/>
      <c r="I101" s="58"/>
      <c r="J101" s="58"/>
      <c r="K101" s="58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3:20" ht="12.75">
      <c r="C102" s="58"/>
      <c r="D102" s="58"/>
      <c r="E102" s="61"/>
      <c r="F102" s="58"/>
      <c r="G102" s="58"/>
      <c r="H102" s="61"/>
      <c r="I102" s="58"/>
      <c r="J102" s="58"/>
      <c r="K102" s="58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3:20" ht="12.75">
      <c r="C103" s="58"/>
      <c r="D103" s="58"/>
      <c r="E103" s="61"/>
      <c r="F103" s="58"/>
      <c r="G103" s="58"/>
      <c r="H103" s="61"/>
      <c r="I103" s="58"/>
      <c r="J103" s="58"/>
      <c r="K103" s="58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3:20" ht="12.75">
      <c r="C104" s="58"/>
      <c r="D104" s="58"/>
      <c r="E104" s="61"/>
      <c r="F104" s="58"/>
      <c r="G104" s="58"/>
      <c r="H104" s="61"/>
      <c r="I104" s="58"/>
      <c r="J104" s="58"/>
      <c r="K104" s="58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3:20" ht="12.75">
      <c r="C105" s="58"/>
      <c r="D105" s="58"/>
      <c r="E105" s="61"/>
      <c r="F105" s="58"/>
      <c r="G105" s="58"/>
      <c r="H105" s="61"/>
      <c r="I105" s="58"/>
      <c r="J105" s="58"/>
      <c r="K105" s="58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3:20" ht="12.75">
      <c r="C106" s="58"/>
      <c r="D106" s="58"/>
      <c r="E106" s="61"/>
      <c r="F106" s="58"/>
      <c r="G106" s="58"/>
      <c r="H106" s="61"/>
      <c r="I106" s="58"/>
      <c r="J106" s="58"/>
      <c r="K106" s="58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3:20" ht="12.75">
      <c r="C107" s="58"/>
      <c r="D107" s="58"/>
      <c r="E107" s="61"/>
      <c r="F107" s="58"/>
      <c r="G107" s="58"/>
      <c r="H107" s="61"/>
      <c r="I107" s="58"/>
      <c r="J107" s="58"/>
      <c r="K107" s="58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3:20" ht="12.75">
      <c r="C108" s="58"/>
      <c r="D108" s="58"/>
      <c r="E108" s="61"/>
      <c r="F108" s="58"/>
      <c r="G108" s="58"/>
      <c r="H108" s="61"/>
      <c r="I108" s="58"/>
      <c r="J108" s="58"/>
      <c r="K108" s="58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3:20" ht="12.75">
      <c r="C109" s="58"/>
      <c r="D109" s="58"/>
      <c r="E109" s="61"/>
      <c r="F109" s="58"/>
      <c r="G109" s="58"/>
      <c r="H109" s="61"/>
      <c r="I109" s="58"/>
      <c r="J109" s="58"/>
      <c r="K109" s="58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3:20" ht="12.75">
      <c r="C110" s="58"/>
      <c r="D110" s="58"/>
      <c r="E110" s="61"/>
      <c r="F110" s="58"/>
      <c r="G110" s="58"/>
      <c r="H110" s="61"/>
      <c r="I110" s="58"/>
      <c r="J110" s="58"/>
      <c r="K110" s="58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3:20" ht="12.75">
      <c r="C111" s="58"/>
      <c r="D111" s="58"/>
      <c r="E111" s="61"/>
      <c r="F111" s="58"/>
      <c r="G111" s="58"/>
      <c r="H111" s="61"/>
      <c r="I111" s="58"/>
      <c r="J111" s="58"/>
      <c r="K111" s="58"/>
      <c r="L111" s="101"/>
      <c r="M111" s="101"/>
      <c r="N111" s="101"/>
      <c r="O111" s="101"/>
      <c r="P111" s="101"/>
      <c r="Q111" s="101"/>
      <c r="R111" s="101"/>
      <c r="S111" s="101"/>
      <c r="T111" s="101"/>
    </row>
    <row r="112" spans="1:20" ht="12.75">
      <c r="A112" s="9" t="s">
        <v>20</v>
      </c>
      <c r="C112" s="58"/>
      <c r="D112" s="58"/>
      <c r="E112" s="61"/>
      <c r="F112" s="58"/>
      <c r="G112" s="58"/>
      <c r="H112" s="61"/>
      <c r="I112" s="58"/>
      <c r="J112" s="58"/>
      <c r="K112" s="58"/>
      <c r="L112" s="101"/>
      <c r="M112" s="101"/>
      <c r="N112" s="101"/>
      <c r="O112" s="101"/>
      <c r="P112" s="101"/>
      <c r="Q112" s="101"/>
      <c r="R112" s="101"/>
      <c r="S112" s="101"/>
      <c r="T112" s="101"/>
    </row>
    <row r="113" spans="3:20" ht="12.75">
      <c r="C113" s="58"/>
      <c r="D113" s="58"/>
      <c r="E113" s="61"/>
      <c r="F113" s="58"/>
      <c r="G113" s="58"/>
      <c r="H113" s="61"/>
      <c r="I113" s="58"/>
      <c r="J113" s="58"/>
      <c r="K113" s="58"/>
      <c r="L113" s="101"/>
      <c r="M113" s="101"/>
      <c r="N113" s="101"/>
      <c r="O113" s="101"/>
      <c r="P113" s="101"/>
      <c r="Q113" s="101"/>
      <c r="R113" s="101"/>
      <c r="S113" s="101"/>
      <c r="T113" s="101"/>
    </row>
    <row r="114" spans="1:20" ht="12.75">
      <c r="A114" s="79" t="s">
        <v>21</v>
      </c>
      <c r="B114" s="79"/>
      <c r="C114" s="58"/>
      <c r="D114" s="58"/>
      <c r="E114" s="61"/>
      <c r="F114" s="58"/>
      <c r="G114" s="58"/>
      <c r="H114" s="61"/>
      <c r="I114" s="58"/>
      <c r="J114" s="58"/>
      <c r="K114" s="58"/>
      <c r="L114" s="101"/>
      <c r="M114" s="101"/>
      <c r="N114" s="101"/>
      <c r="O114" s="101"/>
      <c r="P114" s="101"/>
      <c r="Q114" s="101"/>
      <c r="R114" s="101"/>
      <c r="S114" s="101"/>
      <c r="T114" s="101"/>
    </row>
    <row r="115" spans="3:20" ht="12.75">
      <c r="C115" s="58"/>
      <c r="D115" s="58"/>
      <c r="E115" s="61"/>
      <c r="F115" s="58"/>
      <c r="G115" s="58"/>
      <c r="H115" s="61"/>
      <c r="I115" s="58"/>
      <c r="J115" s="58"/>
      <c r="K115" s="58"/>
      <c r="L115" s="101"/>
      <c r="M115" s="101"/>
      <c r="N115" s="101"/>
      <c r="O115" s="101"/>
      <c r="P115" s="101"/>
      <c r="Q115" s="101"/>
      <c r="R115" s="101"/>
      <c r="S115" s="101"/>
      <c r="T115" s="101"/>
    </row>
    <row r="116" spans="3:20" ht="12.75">
      <c r="C116" s="58"/>
      <c r="D116" s="58"/>
      <c r="E116" s="61"/>
      <c r="F116" s="58"/>
      <c r="G116" s="58"/>
      <c r="H116" s="61"/>
      <c r="I116" s="58"/>
      <c r="J116" s="58"/>
      <c r="K116" s="58"/>
      <c r="L116" s="101"/>
      <c r="M116" s="101"/>
      <c r="N116" s="101"/>
      <c r="O116" s="101"/>
      <c r="P116" s="101"/>
      <c r="Q116" s="101"/>
      <c r="R116" s="101"/>
      <c r="S116" s="101"/>
      <c r="T116" s="101"/>
    </row>
    <row r="117" spans="3:20" ht="12.75">
      <c r="C117" s="58"/>
      <c r="D117" s="58"/>
      <c r="E117" s="61"/>
      <c r="F117" s="58"/>
      <c r="G117" s="58"/>
      <c r="H117" s="61"/>
      <c r="I117" s="58"/>
      <c r="J117" s="58"/>
      <c r="K117" s="58"/>
      <c r="L117" s="101"/>
      <c r="M117" s="101"/>
      <c r="N117" s="101"/>
      <c r="O117" s="101"/>
      <c r="P117" s="101"/>
      <c r="Q117" s="101"/>
      <c r="R117" s="101"/>
      <c r="S117" s="101"/>
      <c r="T117" s="101"/>
    </row>
    <row r="118" spans="3:8" ht="12.75">
      <c r="C118" s="9"/>
      <c r="D118" s="9"/>
      <c r="E118" s="16"/>
      <c r="F118" s="9"/>
      <c r="G118" s="9"/>
      <c r="H118" s="16"/>
    </row>
    <row r="119" spans="3:8" ht="12.75">
      <c r="C119" s="9"/>
      <c r="D119" s="9"/>
      <c r="E119" s="16"/>
      <c r="F119" s="9"/>
      <c r="G119" s="9"/>
      <c r="H119" s="16"/>
    </row>
    <row r="120" spans="3:8" ht="12.75">
      <c r="C120" s="9"/>
      <c r="D120" s="9"/>
      <c r="E120" s="16"/>
      <c r="F120" s="9"/>
      <c r="G120" s="9"/>
      <c r="H120" s="16"/>
    </row>
    <row r="121" spans="3:8" ht="12.75">
      <c r="C121" s="9"/>
      <c r="D121" s="9"/>
      <c r="E121" s="16"/>
      <c r="F121" s="9"/>
      <c r="G121" s="9"/>
      <c r="H121" s="16"/>
    </row>
    <row r="122" spans="3:8" ht="12.75">
      <c r="C122" s="9"/>
      <c r="D122" s="9"/>
      <c r="E122" s="16"/>
      <c r="F122" s="9"/>
      <c r="G122" s="9"/>
      <c r="H122" s="16"/>
    </row>
    <row r="123" spans="3:8" ht="12.75">
      <c r="C123" s="9"/>
      <c r="D123" s="9"/>
      <c r="E123" s="16"/>
      <c r="F123" s="9"/>
      <c r="G123" s="9"/>
      <c r="H123" s="16"/>
    </row>
    <row r="124" spans="3:8" ht="12.75">
      <c r="C124" s="9"/>
      <c r="D124" s="9"/>
      <c r="E124" s="16"/>
      <c r="F124" s="9"/>
      <c r="G124" s="9"/>
      <c r="H124" s="16"/>
    </row>
    <row r="125" spans="3:8" ht="12.75">
      <c r="C125" s="9"/>
      <c r="D125" s="9"/>
      <c r="E125" s="16"/>
      <c r="F125" s="9"/>
      <c r="G125" s="9"/>
      <c r="H125" s="16"/>
    </row>
    <row r="126" spans="3:8" ht="12.75">
      <c r="C126" s="9"/>
      <c r="D126" s="9"/>
      <c r="E126" s="16"/>
      <c r="F126" s="9"/>
      <c r="G126" s="9"/>
      <c r="H126" s="16"/>
    </row>
    <row r="127" spans="3:8" ht="12.75">
      <c r="C127" s="9"/>
      <c r="D127" s="9"/>
      <c r="E127" s="16"/>
      <c r="F127" s="9"/>
      <c r="G127" s="9"/>
      <c r="H127" s="16"/>
    </row>
    <row r="128" spans="3:8" ht="12.75">
      <c r="C128" s="9"/>
      <c r="D128" s="9"/>
      <c r="E128" s="16"/>
      <c r="F128" s="9"/>
      <c r="G128" s="9"/>
      <c r="H128" s="16"/>
    </row>
    <row r="129" spans="3:8" ht="12.75">
      <c r="C129" s="9"/>
      <c r="D129" s="9"/>
      <c r="E129" s="16"/>
      <c r="F129" s="9"/>
      <c r="G129" s="9"/>
      <c r="H129" s="16"/>
    </row>
    <row r="130" spans="3:8" ht="12.75">
      <c r="C130" s="9"/>
      <c r="D130" s="9"/>
      <c r="E130" s="16"/>
      <c r="F130" s="9"/>
      <c r="G130" s="9"/>
      <c r="H130" s="16"/>
    </row>
    <row r="131" spans="3:8" ht="12.75">
      <c r="C131" s="9"/>
      <c r="D131" s="9"/>
      <c r="E131" s="16"/>
      <c r="F131" s="9"/>
      <c r="G131" s="9"/>
      <c r="H131" s="16"/>
    </row>
    <row r="132" spans="3:8" ht="12.75">
      <c r="C132" s="9"/>
      <c r="D132" s="9"/>
      <c r="E132" s="16"/>
      <c r="F132" s="9"/>
      <c r="G132" s="9"/>
      <c r="H132" s="16"/>
    </row>
    <row r="133" spans="3:8" ht="12.75">
      <c r="C133" s="9"/>
      <c r="D133" s="9"/>
      <c r="E133" s="16"/>
      <c r="F133" s="9"/>
      <c r="G133" s="9"/>
      <c r="H133" s="16"/>
    </row>
    <row r="134" spans="3:8" ht="12.75">
      <c r="C134" s="9"/>
      <c r="D134" s="9"/>
      <c r="E134" s="16"/>
      <c r="F134" s="9"/>
      <c r="G134" s="9"/>
      <c r="H134" s="16"/>
    </row>
    <row r="135" spans="3:8" ht="12.75">
      <c r="C135" s="9"/>
      <c r="D135" s="9"/>
      <c r="E135" s="16"/>
      <c r="F135" s="9"/>
      <c r="G135" s="9"/>
      <c r="H135" s="16"/>
    </row>
    <row r="136" spans="3:8" ht="12.75">
      <c r="C136" s="9"/>
      <c r="D136" s="9"/>
      <c r="E136" s="16"/>
      <c r="F136" s="9"/>
      <c r="G136" s="9"/>
      <c r="H136" s="16"/>
    </row>
    <row r="137" spans="3:8" ht="12.75">
      <c r="C137" s="9"/>
      <c r="D137" s="9"/>
      <c r="E137" s="16"/>
      <c r="F137" s="9"/>
      <c r="G137" s="9"/>
      <c r="H137" s="16"/>
    </row>
    <row r="138" spans="3:8" ht="12.75">
      <c r="C138" s="9"/>
      <c r="D138" s="9"/>
      <c r="E138" s="16"/>
      <c r="F138" s="9"/>
      <c r="G138" s="9"/>
      <c r="H138" s="16"/>
    </row>
    <row r="139" spans="3:8" ht="12.75">
      <c r="C139" s="9"/>
      <c r="D139" s="9"/>
      <c r="E139" s="16"/>
      <c r="F139" s="9"/>
      <c r="G139" s="9"/>
      <c r="H139" s="16"/>
    </row>
    <row r="140" spans="3:8" ht="12.75">
      <c r="C140" s="9"/>
      <c r="D140" s="9"/>
      <c r="E140" s="16"/>
      <c r="F140" s="9"/>
      <c r="G140" s="9"/>
      <c r="H140" s="16"/>
    </row>
    <row r="141" spans="3:8" ht="12.75">
      <c r="C141" s="9"/>
      <c r="D141" s="9"/>
      <c r="E141" s="16"/>
      <c r="F141" s="9"/>
      <c r="G141" s="9"/>
      <c r="H141" s="16"/>
    </row>
    <row r="142" spans="3:8" ht="12.75">
      <c r="C142" s="9"/>
      <c r="D142" s="9"/>
      <c r="E142" s="16"/>
      <c r="F142" s="9"/>
      <c r="G142" s="9"/>
      <c r="H142" s="16"/>
    </row>
    <row r="143" spans="3:8" ht="12.75">
      <c r="C143" s="9"/>
      <c r="D143" s="9"/>
      <c r="E143" s="16"/>
      <c r="F143" s="9"/>
      <c r="G143" s="9"/>
      <c r="H143" s="16"/>
    </row>
    <row r="144" spans="3:8" ht="12.75">
      <c r="C144" s="9"/>
      <c r="D144" s="9"/>
      <c r="E144" s="16"/>
      <c r="F144" s="9"/>
      <c r="G144" s="9"/>
      <c r="H144" s="16"/>
    </row>
    <row r="145" spans="3:8" ht="12.75">
      <c r="C145" s="9"/>
      <c r="D145" s="9"/>
      <c r="E145" s="16"/>
      <c r="F145" s="9"/>
      <c r="G145" s="9"/>
      <c r="H145" s="16"/>
    </row>
    <row r="146" spans="3:8" ht="12.75">
      <c r="C146" s="9"/>
      <c r="D146" s="9"/>
      <c r="E146" s="16"/>
      <c r="F146" s="9"/>
      <c r="G146" s="9"/>
      <c r="H146" s="16"/>
    </row>
    <row r="147" spans="3:8" ht="12.75">
      <c r="C147" s="9"/>
      <c r="D147" s="9"/>
      <c r="E147" s="16"/>
      <c r="F147" s="9"/>
      <c r="G147" s="9"/>
      <c r="H147" s="16"/>
    </row>
    <row r="148" spans="3:8" ht="12.75">
      <c r="C148" s="9"/>
      <c r="D148" s="9"/>
      <c r="E148" s="16"/>
      <c r="F148" s="9"/>
      <c r="G148" s="9"/>
      <c r="H148" s="16"/>
    </row>
    <row r="149" spans="3:8" ht="12.75">
      <c r="C149" s="9"/>
      <c r="D149" s="9"/>
      <c r="E149" s="16"/>
      <c r="F149" s="9"/>
      <c r="G149" s="9"/>
      <c r="H149" s="16"/>
    </row>
    <row r="150" spans="3:8" ht="12.75">
      <c r="C150" s="9"/>
      <c r="D150" s="9"/>
      <c r="E150" s="16"/>
      <c r="F150" s="9"/>
      <c r="G150" s="9"/>
      <c r="H150" s="16"/>
    </row>
    <row r="151" spans="3:8" ht="12.75">
      <c r="C151" s="9"/>
      <c r="D151" s="9"/>
      <c r="E151" s="16"/>
      <c r="F151" s="9"/>
      <c r="G151" s="9"/>
      <c r="H151" s="16"/>
    </row>
    <row r="152" spans="3:8" ht="12.75">
      <c r="C152" s="9"/>
      <c r="D152" s="9"/>
      <c r="E152" s="16"/>
      <c r="F152" s="9"/>
      <c r="G152" s="9"/>
      <c r="H152" s="16"/>
    </row>
    <row r="153" spans="3:8" ht="12.75">
      <c r="C153" s="9"/>
      <c r="D153" s="9"/>
      <c r="E153" s="16"/>
      <c r="F153" s="9"/>
      <c r="G153" s="9"/>
      <c r="H153" s="16"/>
    </row>
    <row r="154" spans="3:8" ht="12.75">
      <c r="C154" s="9"/>
      <c r="D154" s="9"/>
      <c r="E154" s="16"/>
      <c r="F154" s="9"/>
      <c r="G154" s="9"/>
      <c r="H154" s="16"/>
    </row>
    <row r="155" spans="3:8" ht="12.75">
      <c r="C155" s="9"/>
      <c r="D155" s="9"/>
      <c r="E155" s="16"/>
      <c r="F155" s="9"/>
      <c r="G155" s="9"/>
      <c r="H155" s="16"/>
    </row>
    <row r="156" spans="3:8" ht="12.75">
      <c r="C156" s="9"/>
      <c r="D156" s="9"/>
      <c r="E156" s="16"/>
      <c r="F156" s="9"/>
      <c r="G156" s="9"/>
      <c r="H156" s="16"/>
    </row>
    <row r="157" spans="3:8" ht="12.75">
      <c r="C157" s="9"/>
      <c r="D157" s="9"/>
      <c r="E157" s="16"/>
      <c r="F157" s="9"/>
      <c r="G157" s="9"/>
      <c r="H157" s="16"/>
    </row>
    <row r="158" spans="3:8" ht="12.75">
      <c r="C158" s="9"/>
      <c r="D158" s="9"/>
      <c r="E158" s="16"/>
      <c r="F158" s="9"/>
      <c r="G158" s="9"/>
      <c r="H158" s="16"/>
    </row>
    <row r="159" spans="3:9" ht="12.75">
      <c r="C159" s="9"/>
      <c r="D159" s="9"/>
      <c r="E159" s="16"/>
      <c r="F159" s="9"/>
      <c r="G159" s="9"/>
      <c r="H159" s="16"/>
      <c r="I159" s="9">
        <f>+I157+I154+I121+I112+I105+I114</f>
        <v>0</v>
      </c>
    </row>
    <row r="160" spans="3:8" ht="12.75">
      <c r="C160" s="9"/>
      <c r="D160" s="9"/>
      <c r="E160" s="16"/>
      <c r="F160" s="9"/>
      <c r="G160" s="9"/>
      <c r="H160" s="16"/>
    </row>
    <row r="161" spans="3:8" ht="12.75">
      <c r="C161" s="9"/>
      <c r="D161" s="9"/>
      <c r="E161" s="16"/>
      <c r="F161" s="9"/>
      <c r="G161" s="9"/>
      <c r="H161" s="16"/>
    </row>
    <row r="162" spans="3:8" ht="12.75">
      <c r="C162" s="9"/>
      <c r="D162" s="9"/>
      <c r="E162" s="16"/>
      <c r="F162" s="9"/>
      <c r="G162" s="9"/>
      <c r="H162" s="16"/>
    </row>
    <row r="163" spans="3:8" ht="12.75">
      <c r="C163" s="9"/>
      <c r="D163" s="9"/>
      <c r="E163" s="16"/>
      <c r="F163" s="9"/>
      <c r="G163" s="9"/>
      <c r="H163" s="16"/>
    </row>
    <row r="164" spans="3:8" ht="12.75">
      <c r="C164" s="9"/>
      <c r="D164" s="9"/>
      <c r="E164" s="16"/>
      <c r="F164" s="9"/>
      <c r="G164" s="9"/>
      <c r="H164" s="16"/>
    </row>
    <row r="165" spans="3:8" ht="12.75">
      <c r="C165" s="9"/>
      <c r="D165" s="9"/>
      <c r="E165" s="16"/>
      <c r="F165" s="9"/>
      <c r="G165" s="9"/>
      <c r="H165" s="16"/>
    </row>
    <row r="166" spans="3:8" ht="12.75">
      <c r="C166" s="9"/>
      <c r="D166" s="9"/>
      <c r="E166" s="16"/>
      <c r="F166" s="9"/>
      <c r="G166" s="9"/>
      <c r="H166" s="16"/>
    </row>
    <row r="167" spans="3:8" ht="12.75">
      <c r="C167" s="9"/>
      <c r="D167" s="9"/>
      <c r="E167" s="16"/>
      <c r="F167" s="9"/>
      <c r="G167" s="9"/>
      <c r="H167" s="16"/>
    </row>
    <row r="168" spans="3:8" ht="12.75">
      <c r="C168" s="9"/>
      <c r="D168" s="9"/>
      <c r="E168" s="16"/>
      <c r="F168" s="9"/>
      <c r="G168" s="9"/>
      <c r="H168" s="16"/>
    </row>
    <row r="169" spans="3:8" ht="12.75">
      <c r="C169" s="9"/>
      <c r="D169" s="9"/>
      <c r="E169" s="16"/>
      <c r="F169" s="9"/>
      <c r="G169" s="9"/>
      <c r="H169" s="16"/>
    </row>
    <row r="170" spans="3:8" ht="12.75">
      <c r="C170" s="9"/>
      <c r="D170" s="9"/>
      <c r="E170" s="16"/>
      <c r="F170" s="9"/>
      <c r="G170" s="9"/>
      <c r="H170" s="16"/>
    </row>
    <row r="171" spans="3:8" ht="12.75">
      <c r="C171" s="9"/>
      <c r="D171" s="9"/>
      <c r="E171" s="16"/>
      <c r="F171" s="9"/>
      <c r="G171" s="9"/>
      <c r="H171" s="16"/>
    </row>
    <row r="172" spans="3:8" ht="12.75">
      <c r="C172" s="9"/>
      <c r="D172" s="9"/>
      <c r="E172" s="16"/>
      <c r="F172" s="9"/>
      <c r="G172" s="9"/>
      <c r="H172" s="16"/>
    </row>
    <row r="173" spans="3:8" ht="12.75">
      <c r="C173" s="9"/>
      <c r="D173" s="9"/>
      <c r="E173" s="16"/>
      <c r="F173" s="9"/>
      <c r="G173" s="9"/>
      <c r="H173" s="16"/>
    </row>
    <row r="174" spans="3:8" ht="12.75">
      <c r="C174" s="9"/>
      <c r="D174" s="9"/>
      <c r="E174" s="16"/>
      <c r="F174" s="9"/>
      <c r="G174" s="9"/>
      <c r="H174" s="16"/>
    </row>
    <row r="175" spans="3:8" ht="12.75">
      <c r="C175" s="9"/>
      <c r="D175" s="9"/>
      <c r="E175" s="16"/>
      <c r="F175" s="9"/>
      <c r="G175" s="9"/>
      <c r="H175" s="16"/>
    </row>
    <row r="176" spans="3:8" ht="12.75">
      <c r="C176" s="9"/>
      <c r="D176" s="9"/>
      <c r="E176" s="16"/>
      <c r="F176" s="9"/>
      <c r="G176" s="9"/>
      <c r="H176" s="16"/>
    </row>
    <row r="177" spans="3:8" ht="12.75">
      <c r="C177" s="9"/>
      <c r="D177" s="9"/>
      <c r="E177" s="16"/>
      <c r="F177" s="9"/>
      <c r="G177" s="9"/>
      <c r="H177" s="16"/>
    </row>
    <row r="178" spans="3:8" ht="12.75">
      <c r="C178" s="9"/>
      <c r="D178" s="9"/>
      <c r="E178" s="16"/>
      <c r="F178" s="9"/>
      <c r="G178" s="9"/>
      <c r="H178" s="16"/>
    </row>
    <row r="179" spans="3:8" ht="12.75">
      <c r="C179" s="9"/>
      <c r="D179" s="9"/>
      <c r="E179" s="16"/>
      <c r="F179" s="9"/>
      <c r="G179" s="9"/>
      <c r="H179" s="16"/>
    </row>
    <row r="180" spans="3:8" ht="12.75">
      <c r="C180" s="9"/>
      <c r="D180" s="9"/>
      <c r="E180" s="16"/>
      <c r="F180" s="9"/>
      <c r="G180" s="9"/>
      <c r="H180" s="16"/>
    </row>
    <row r="181" spans="3:8" ht="12.75">
      <c r="C181" s="9"/>
      <c r="D181" s="9"/>
      <c r="E181" s="16"/>
      <c r="F181" s="9"/>
      <c r="G181" s="9"/>
      <c r="H181" s="16"/>
    </row>
    <row r="182" spans="3:8" ht="12.75">
      <c r="C182" s="9"/>
      <c r="D182" s="9"/>
      <c r="E182" s="16"/>
      <c r="F182" s="9"/>
      <c r="G182" s="9"/>
      <c r="H182" s="16"/>
    </row>
    <row r="183" spans="3:8" ht="12.75">
      <c r="C183" s="9"/>
      <c r="D183" s="9"/>
      <c r="E183" s="16"/>
      <c r="F183" s="9"/>
      <c r="G183" s="9"/>
      <c r="H183" s="16"/>
    </row>
    <row r="184" spans="3:8" ht="12.75">
      <c r="C184" s="9"/>
      <c r="D184" s="9"/>
      <c r="E184" s="16"/>
      <c r="F184" s="9"/>
      <c r="G184" s="9"/>
      <c r="H184" s="16"/>
    </row>
    <row r="185" spans="3:8" ht="12.75">
      <c r="C185" s="9"/>
      <c r="D185" s="9"/>
      <c r="E185" s="16"/>
      <c r="F185" s="9"/>
      <c r="G185" s="9"/>
      <c r="H185" s="16"/>
    </row>
    <row r="186" spans="3:8" ht="12.75">
      <c r="C186" s="9"/>
      <c r="D186" s="9"/>
      <c r="E186" s="16"/>
      <c r="F186" s="9"/>
      <c r="G186" s="9"/>
      <c r="H186" s="16"/>
    </row>
    <row r="187" spans="3:8" ht="12.75">
      <c r="C187" s="9"/>
      <c r="D187" s="9"/>
      <c r="E187" s="16"/>
      <c r="F187" s="9"/>
      <c r="G187" s="9"/>
      <c r="H187" s="16"/>
    </row>
    <row r="188" spans="3:8" ht="12.75">
      <c r="C188" s="9"/>
      <c r="D188" s="9"/>
      <c r="E188" s="16"/>
      <c r="F188" s="9"/>
      <c r="G188" s="9"/>
      <c r="H188" s="16"/>
    </row>
    <row r="189" spans="3:8" ht="12.75">
      <c r="C189" s="9"/>
      <c r="D189" s="9"/>
      <c r="E189" s="16"/>
      <c r="F189" s="9"/>
      <c r="G189" s="9"/>
      <c r="H189" s="16"/>
    </row>
    <row r="190" spans="3:8" ht="12.75">
      <c r="C190" s="9"/>
      <c r="D190" s="9"/>
      <c r="E190" s="16"/>
      <c r="F190" s="9"/>
      <c r="G190" s="9"/>
      <c r="H190" s="16"/>
    </row>
    <row r="191" spans="3:8" ht="12.75">
      <c r="C191" s="9"/>
      <c r="D191" s="9"/>
      <c r="E191" s="16"/>
      <c r="F191" s="9"/>
      <c r="G191" s="9"/>
      <c r="H191" s="16"/>
    </row>
    <row r="192" spans="3:8" ht="12.75">
      <c r="C192" s="9"/>
      <c r="D192" s="9"/>
      <c r="E192" s="16"/>
      <c r="F192" s="9"/>
      <c r="G192" s="9"/>
      <c r="H192" s="16"/>
    </row>
    <row r="193" spans="3:8" ht="12.75">
      <c r="C193" s="9"/>
      <c r="D193" s="9"/>
      <c r="E193" s="16"/>
      <c r="F193" s="9"/>
      <c r="G193" s="9"/>
      <c r="H193" s="16"/>
    </row>
    <row r="194" spans="3:8" ht="12.75">
      <c r="C194" s="9"/>
      <c r="D194" s="9"/>
      <c r="E194" s="16"/>
      <c r="F194" s="9"/>
      <c r="G194" s="9"/>
      <c r="H194" s="16"/>
    </row>
    <row r="195" spans="3:8" ht="12.75">
      <c r="C195" s="9"/>
      <c r="D195" s="9"/>
      <c r="E195" s="16"/>
      <c r="F195" s="9"/>
      <c r="G195" s="9"/>
      <c r="H195" s="16"/>
    </row>
    <row r="196" spans="3:8" ht="12.75">
      <c r="C196" s="9"/>
      <c r="D196" s="9"/>
      <c r="E196" s="16"/>
      <c r="F196" s="9"/>
      <c r="G196" s="9"/>
      <c r="H196" s="16"/>
    </row>
    <row r="197" spans="3:8" ht="12.75">
      <c r="C197" s="9"/>
      <c r="D197" s="9"/>
      <c r="E197" s="16"/>
      <c r="F197" s="9"/>
      <c r="G197" s="9"/>
      <c r="H197" s="16"/>
    </row>
    <row r="198" spans="3:8" ht="12.75">
      <c r="C198" s="9"/>
      <c r="D198" s="9"/>
      <c r="E198" s="16"/>
      <c r="F198" s="9"/>
      <c r="G198" s="9"/>
      <c r="H198" s="16"/>
    </row>
    <row r="199" spans="3:8" ht="12.75">
      <c r="C199" s="9"/>
      <c r="D199" s="9"/>
      <c r="E199" s="16"/>
      <c r="F199" s="9"/>
      <c r="G199" s="9"/>
      <c r="H199" s="16"/>
    </row>
    <row r="200" spans="3:8" ht="12.75">
      <c r="C200" s="9"/>
      <c r="D200" s="9"/>
      <c r="E200" s="16"/>
      <c r="F200" s="9"/>
      <c r="G200" s="9"/>
      <c r="H200" s="16"/>
    </row>
    <row r="201" spans="3:8" ht="12.75">
      <c r="C201" s="9"/>
      <c r="D201" s="9"/>
      <c r="E201" s="16"/>
      <c r="F201" s="9"/>
      <c r="G201" s="9"/>
      <c r="H201" s="16"/>
    </row>
    <row r="202" spans="3:8" ht="12.75">
      <c r="C202" s="9"/>
      <c r="D202" s="9"/>
      <c r="E202" s="16"/>
      <c r="F202" s="9"/>
      <c r="G202" s="9"/>
      <c r="H202" s="16"/>
    </row>
    <row r="203" spans="3:8" ht="12.75">
      <c r="C203" s="9"/>
      <c r="D203" s="9"/>
      <c r="E203" s="16"/>
      <c r="F203" s="9"/>
      <c r="G203" s="9"/>
      <c r="H203" s="16"/>
    </row>
    <row r="204" spans="3:8" ht="12.75">
      <c r="C204" s="9"/>
      <c r="D204" s="9"/>
      <c r="E204" s="16"/>
      <c r="F204" s="9"/>
      <c r="G204" s="9"/>
      <c r="H204" s="16"/>
    </row>
    <row r="205" spans="3:8" ht="12.75">
      <c r="C205" s="9"/>
      <c r="D205" s="9"/>
      <c r="E205" s="16"/>
      <c r="F205" s="9"/>
      <c r="G205" s="9"/>
      <c r="H205" s="16"/>
    </row>
    <row r="206" spans="3:8" ht="12.75">
      <c r="C206" s="9"/>
      <c r="D206" s="9"/>
      <c r="E206" s="16"/>
      <c r="F206" s="9"/>
      <c r="G206" s="9"/>
      <c r="H206" s="16"/>
    </row>
    <row r="207" spans="3:8" ht="12.75">
      <c r="C207" s="9"/>
      <c r="D207" s="9"/>
      <c r="E207" s="16"/>
      <c r="F207" s="9"/>
      <c r="G207" s="9"/>
      <c r="H207" s="16"/>
    </row>
    <row r="208" spans="3:8" ht="12.75">
      <c r="C208" s="9"/>
      <c r="D208" s="9"/>
      <c r="E208" s="16"/>
      <c r="F208" s="9"/>
      <c r="G208" s="9"/>
      <c r="H208" s="16"/>
    </row>
    <row r="209" spans="3:8" ht="12.75">
      <c r="C209" s="9"/>
      <c r="D209" s="9"/>
      <c r="E209" s="16"/>
      <c r="F209" s="9"/>
      <c r="G209" s="9"/>
      <c r="H209" s="16"/>
    </row>
    <row r="210" spans="3:8" ht="12.75">
      <c r="C210" s="9"/>
      <c r="D210" s="9"/>
      <c r="E210" s="16"/>
      <c r="F210" s="9"/>
      <c r="G210" s="9"/>
      <c r="H210" s="16"/>
    </row>
    <row r="211" spans="3:8" ht="12.75">
      <c r="C211" s="9"/>
      <c r="D211" s="9"/>
      <c r="E211" s="16"/>
      <c r="F211" s="9"/>
      <c r="G211" s="9"/>
      <c r="H211" s="16"/>
    </row>
    <row r="212" spans="3:8" ht="12.75">
      <c r="C212" s="9"/>
      <c r="D212" s="9"/>
      <c r="E212" s="16"/>
      <c r="F212" s="9"/>
      <c r="G212" s="9"/>
      <c r="H212" s="16"/>
    </row>
    <row r="213" spans="3:8" ht="12.75">
      <c r="C213" s="9"/>
      <c r="D213" s="9"/>
      <c r="E213" s="16"/>
      <c r="F213" s="9"/>
      <c r="G213" s="9"/>
      <c r="H213" s="16"/>
    </row>
    <row r="214" spans="3:8" ht="12.75">
      <c r="C214" s="9"/>
      <c r="D214" s="9"/>
      <c r="E214" s="16"/>
      <c r="F214" s="9"/>
      <c r="G214" s="9"/>
      <c r="H214" s="16"/>
    </row>
    <row r="215" spans="3:8" ht="12.75">
      <c r="C215" s="9"/>
      <c r="D215" s="9"/>
      <c r="E215" s="16"/>
      <c r="F215" s="9"/>
      <c r="G215" s="9"/>
      <c r="H215" s="16"/>
    </row>
    <row r="216" spans="3:8" ht="12.75">
      <c r="C216" s="9"/>
      <c r="D216" s="9"/>
      <c r="E216" s="16"/>
      <c r="F216" s="9"/>
      <c r="G216" s="9"/>
      <c r="H216" s="16"/>
    </row>
    <row r="217" spans="3:8" ht="12.75">
      <c r="C217" s="9"/>
      <c r="D217" s="9"/>
      <c r="E217" s="16"/>
      <c r="F217" s="9"/>
      <c r="G217" s="9"/>
      <c r="H217" s="16"/>
    </row>
    <row r="218" spans="3:8" ht="12.75">
      <c r="C218" s="9"/>
      <c r="D218" s="9"/>
      <c r="E218" s="16"/>
      <c r="F218" s="9"/>
      <c r="G218" s="9"/>
      <c r="H218" s="16"/>
    </row>
    <row r="219" ht="12.75">
      <c r="H219" s="16"/>
    </row>
    <row r="220" ht="12.75">
      <c r="H220" s="16"/>
    </row>
    <row r="221" ht="12.75">
      <c r="H221" s="16"/>
    </row>
    <row r="222" ht="12.75">
      <c r="H222" s="16"/>
    </row>
    <row r="223" ht="12.75">
      <c r="H223" s="16"/>
    </row>
    <row r="224" ht="12.75">
      <c r="H224" s="16"/>
    </row>
    <row r="225" ht="12.75">
      <c r="H225" s="16"/>
    </row>
    <row r="226" ht="12.75">
      <c r="H226" s="16"/>
    </row>
    <row r="227" ht="12.75">
      <c r="H227" s="16"/>
    </row>
    <row r="228" ht="12.75">
      <c r="H228" s="16"/>
    </row>
    <row r="229" ht="12.75">
      <c r="H229" s="16"/>
    </row>
    <row r="230" ht="12.75">
      <c r="H230" s="16"/>
    </row>
    <row r="231" ht="12.75">
      <c r="H231" s="16"/>
    </row>
    <row r="232" ht="12.75">
      <c r="H232" s="16"/>
    </row>
    <row r="233" ht="12.75">
      <c r="H233" s="16"/>
    </row>
    <row r="234" ht="12.75">
      <c r="H234" s="16"/>
    </row>
    <row r="235" ht="12.75">
      <c r="H235" s="16"/>
    </row>
    <row r="236" ht="12.75">
      <c r="H236" s="16"/>
    </row>
    <row r="237" ht="12.75">
      <c r="H237" s="16"/>
    </row>
    <row r="238" ht="12.75">
      <c r="H238" s="16"/>
    </row>
    <row r="239" ht="12.75">
      <c r="H239" s="16"/>
    </row>
    <row r="240" ht="12.75">
      <c r="H240" s="16"/>
    </row>
    <row r="241" ht="12.75">
      <c r="H241" s="16"/>
    </row>
    <row r="242" ht="12.75">
      <c r="H242" s="16"/>
    </row>
    <row r="243" ht="12.75">
      <c r="H243" s="16"/>
    </row>
    <row r="244" ht="12.75">
      <c r="H244" s="16"/>
    </row>
    <row r="245" ht="12.75">
      <c r="H245" s="16"/>
    </row>
  </sheetData>
  <sheetProtection/>
  <mergeCells count="2">
    <mergeCell ref="C3:D3"/>
    <mergeCell ref="F3:G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90" zoomScaleNormal="90" zoomScalePageLayoutView="0" workbookViewId="0" topLeftCell="A1">
      <selection activeCell="H19" sqref="H19"/>
    </sheetView>
  </sheetViews>
  <sheetFormatPr defaultColWidth="9.140625" defaultRowHeight="12.75"/>
  <cols>
    <col min="1" max="1" width="49.7109375" style="0" customWidth="1"/>
    <col min="2" max="3" width="15.28125" style="0" customWidth="1"/>
    <col min="4" max="4" width="11.8515625" style="0" customWidth="1"/>
  </cols>
  <sheetData>
    <row r="1" ht="12.75">
      <c r="A1" s="10" t="s">
        <v>61</v>
      </c>
    </row>
    <row r="2" spans="1:4" ht="27" customHeight="1">
      <c r="A2" s="56"/>
      <c r="B2" s="121" t="s">
        <v>103</v>
      </c>
      <c r="C2" s="121" t="s">
        <v>102</v>
      </c>
      <c r="D2" s="35" t="s">
        <v>22</v>
      </c>
    </row>
    <row r="3" ht="12.75">
      <c r="A3" s="69" t="s">
        <v>45</v>
      </c>
    </row>
    <row r="4" spans="1:4" ht="12.75">
      <c r="A4" s="1" t="s">
        <v>55</v>
      </c>
      <c r="B4" s="79">
        <v>216180</v>
      </c>
      <c r="C4" s="79">
        <v>230093</v>
      </c>
      <c r="D4" s="79">
        <f>+B4-C4</f>
        <v>-13913</v>
      </c>
    </row>
    <row r="5" spans="2:4" ht="12.75">
      <c r="B5" s="9"/>
      <c r="C5" s="9"/>
      <c r="D5" s="9"/>
    </row>
    <row r="6" spans="1:4" ht="12.75">
      <c r="A6" t="s">
        <v>52</v>
      </c>
      <c r="B6" s="9"/>
      <c r="C6" s="9"/>
      <c r="D6" s="9">
        <f>+B6-C6</f>
        <v>0</v>
      </c>
    </row>
    <row r="7" spans="1:4" ht="12.75">
      <c r="A7" s="1" t="s">
        <v>56</v>
      </c>
      <c r="B7" s="79">
        <f>SUM(B6:B6)</f>
        <v>0</v>
      </c>
      <c r="C7" s="79">
        <f>SUM(C6:C6)</f>
        <v>0</v>
      </c>
      <c r="D7" s="79">
        <f>SUM(D6:D6)</f>
        <v>0</v>
      </c>
    </row>
    <row r="8" spans="2:4" ht="12.75">
      <c r="B8" s="9"/>
      <c r="C8" s="9"/>
      <c r="D8" s="9"/>
    </row>
    <row r="9" spans="1:4" ht="12.75">
      <c r="A9" t="s">
        <v>57</v>
      </c>
      <c r="B9" s="9">
        <f>-23066+1</f>
        <v>-23065</v>
      </c>
      <c r="C9" s="9">
        <f>-29191-1187</f>
        <v>-30378</v>
      </c>
      <c r="D9" s="9">
        <f aca="true" t="shared" si="0" ref="D9:D16">+B9-C9</f>
        <v>7313</v>
      </c>
    </row>
    <row r="10" spans="1:4" ht="12.75">
      <c r="A10" t="s">
        <v>100</v>
      </c>
      <c r="B10" s="9">
        <v>-128083</v>
      </c>
      <c r="C10" s="9">
        <v>-110738</v>
      </c>
      <c r="D10" s="9">
        <f>+B10-C10</f>
        <v>-17345</v>
      </c>
    </row>
    <row r="11" spans="1:4" ht="12.75">
      <c r="A11" t="s">
        <v>69</v>
      </c>
      <c r="B11" s="9">
        <v>-11047</v>
      </c>
      <c r="C11" s="9">
        <v>-11038</v>
      </c>
      <c r="D11" s="9">
        <f t="shared" si="0"/>
        <v>-9</v>
      </c>
    </row>
    <row r="12" spans="1:4" ht="12.75">
      <c r="A12" t="s">
        <v>51</v>
      </c>
      <c r="B12" s="9">
        <v>-9701</v>
      </c>
      <c r="C12" s="9">
        <v>-9133</v>
      </c>
      <c r="D12" s="9">
        <f t="shared" si="0"/>
        <v>-568</v>
      </c>
    </row>
    <row r="13" spans="1:4" ht="12.75">
      <c r="A13" t="s">
        <v>91</v>
      </c>
      <c r="B13" s="9">
        <f>+B14+B15</f>
        <v>-7837</v>
      </c>
      <c r="C13" s="9">
        <f>+C14+C15</f>
        <v>-8582</v>
      </c>
      <c r="D13" s="9">
        <f>+B13-C13</f>
        <v>745</v>
      </c>
    </row>
    <row r="14" spans="1:4" ht="12.75">
      <c r="A14" s="127" t="s">
        <v>97</v>
      </c>
      <c r="B14" s="128">
        <v>-1186</v>
      </c>
      <c r="C14" s="128">
        <v>-1182</v>
      </c>
      <c r="D14" s="128">
        <f>+B14-C14</f>
        <v>-4</v>
      </c>
    </row>
    <row r="15" spans="1:6" ht="12.75">
      <c r="A15" s="127" t="s">
        <v>98</v>
      </c>
      <c r="B15" s="128">
        <f>-5283-1367-1</f>
        <v>-6651</v>
      </c>
      <c r="C15" s="128">
        <f>-5448-1952</f>
        <v>-7400</v>
      </c>
      <c r="D15" s="128">
        <f t="shared" si="0"/>
        <v>749</v>
      </c>
      <c r="F15" s="9"/>
    </row>
    <row r="16" spans="1:4" ht="12.75">
      <c r="A16" t="s">
        <v>58</v>
      </c>
      <c r="B16" s="9">
        <v>-71</v>
      </c>
      <c r="C16" s="9">
        <v>-71</v>
      </c>
      <c r="D16" s="9">
        <f t="shared" si="0"/>
        <v>0</v>
      </c>
    </row>
    <row r="17" spans="1:6" ht="12.75">
      <c r="A17" s="1" t="s">
        <v>63</v>
      </c>
      <c r="B17" s="79">
        <f>SUM(B9:B16)-B13</f>
        <v>-179804</v>
      </c>
      <c r="C17" s="79">
        <f>SUM(C9:C16)-C13</f>
        <v>-169940</v>
      </c>
      <c r="D17" s="79">
        <f>SUM(D9:D16)-D13</f>
        <v>-9864</v>
      </c>
      <c r="F17" s="37"/>
    </row>
    <row r="18" spans="2:6" ht="12.75">
      <c r="B18" s="9"/>
      <c r="C18" s="9"/>
      <c r="D18" s="9"/>
      <c r="F18" s="37"/>
    </row>
    <row r="19" spans="1:4" ht="12.75">
      <c r="A19" s="1" t="s">
        <v>64</v>
      </c>
      <c r="B19" s="79">
        <f>+B17+B7+B4</f>
        <v>36376</v>
      </c>
      <c r="C19" s="79">
        <f>+C17+C7+C4</f>
        <v>60153</v>
      </c>
      <c r="D19" s="79">
        <f>+D17+D7+D4</f>
        <v>-23777</v>
      </c>
    </row>
    <row r="20" spans="2:4" ht="12.75">
      <c r="B20" s="9"/>
      <c r="C20" s="9"/>
      <c r="D20" s="9"/>
    </row>
    <row r="21" spans="1:4" ht="12.75">
      <c r="A21" t="s">
        <v>101</v>
      </c>
      <c r="B21" s="9">
        <f>-195227</f>
        <v>-195227</v>
      </c>
      <c r="C21" s="9">
        <v>-192879</v>
      </c>
      <c r="D21" s="9">
        <f aca="true" t="shared" si="1" ref="D21:D26">+B21-C21</f>
        <v>-2348</v>
      </c>
    </row>
    <row r="22" spans="1:4" ht="12.75">
      <c r="A22" t="s">
        <v>69</v>
      </c>
      <c r="B22" s="9">
        <f>-272588+1</f>
        <v>-272587</v>
      </c>
      <c r="C22" s="9">
        <v>-272579</v>
      </c>
      <c r="D22" s="9">
        <f t="shared" si="1"/>
        <v>-8</v>
      </c>
    </row>
    <row r="23" spans="1:4" ht="12.75">
      <c r="A23" t="s">
        <v>91</v>
      </c>
      <c r="B23" s="9">
        <f>+B24+B25</f>
        <v>-16809</v>
      </c>
      <c r="C23" s="9">
        <f>+C24+C25</f>
        <v>-17994</v>
      </c>
      <c r="D23" s="9">
        <f t="shared" si="1"/>
        <v>1185</v>
      </c>
    </row>
    <row r="24" spans="1:4" ht="12.75">
      <c r="A24" s="127" t="s">
        <v>97</v>
      </c>
      <c r="B24" s="128">
        <v>-5383</v>
      </c>
      <c r="C24" s="128">
        <v>-5681</v>
      </c>
      <c r="D24" s="128">
        <f t="shared" si="1"/>
        <v>298</v>
      </c>
    </row>
    <row r="25" spans="1:6" ht="12.75">
      <c r="A25" s="127" t="s">
        <v>98</v>
      </c>
      <c r="B25" s="128">
        <f>-3201-8225</f>
        <v>-11426</v>
      </c>
      <c r="C25" s="128">
        <f>-8801-3512</f>
        <v>-12313</v>
      </c>
      <c r="D25" s="128">
        <f t="shared" si="1"/>
        <v>887</v>
      </c>
      <c r="F25" s="9"/>
    </row>
    <row r="26" spans="1:4" ht="12.75">
      <c r="A26" t="s">
        <v>50</v>
      </c>
      <c r="B26" s="9">
        <v>-318</v>
      </c>
      <c r="C26" s="9">
        <v>-318</v>
      </c>
      <c r="D26" s="9">
        <f t="shared" si="1"/>
        <v>0</v>
      </c>
    </row>
    <row r="27" spans="1:6" ht="12.75">
      <c r="A27" s="1" t="s">
        <v>65</v>
      </c>
      <c r="B27" s="79">
        <f>SUM(B21:B26)-B23</f>
        <v>-484941</v>
      </c>
      <c r="C27" s="79">
        <f>SUM(C21:C26)-C23</f>
        <v>-483770</v>
      </c>
      <c r="D27" s="79">
        <f>SUM(D21:D26)-D23</f>
        <v>-1171</v>
      </c>
      <c r="F27" s="37"/>
    </row>
    <row r="28" spans="2:4" ht="13.5" thickBot="1">
      <c r="B28" s="37"/>
      <c r="C28" s="37"/>
      <c r="D28" s="37"/>
    </row>
    <row r="29" spans="1:6" ht="12.75">
      <c r="A29" s="122" t="s">
        <v>59</v>
      </c>
      <c r="B29" s="123">
        <f>+B27+B19</f>
        <v>-448565</v>
      </c>
      <c r="C29" s="123">
        <f>+C27+C19</f>
        <v>-423617</v>
      </c>
      <c r="D29" s="123">
        <f>+D27+D19</f>
        <v>-24948</v>
      </c>
      <c r="F29" s="37"/>
    </row>
    <row r="30" spans="1:7" ht="13.5" thickBot="1">
      <c r="A30" s="124" t="s">
        <v>105</v>
      </c>
      <c r="B30" s="125">
        <f>+B25+B15</f>
        <v>-18077</v>
      </c>
      <c r="C30" s="125">
        <f>+C25+C15</f>
        <v>-19713</v>
      </c>
      <c r="D30" s="126">
        <f>+B30-C30</f>
        <v>1636</v>
      </c>
      <c r="F30" s="37"/>
      <c r="G30" s="37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9" r:id="rId1"/>
  <customProperties>
    <customPr name="EpmWorksheetKeyString_GUID" r:id="rId2"/>
    <customPr name="FPMExcelClientCellBasedFunctionStatu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Alimento Alberto</cp:lastModifiedBy>
  <cp:lastPrinted>2021-02-13T12:59:51Z</cp:lastPrinted>
  <dcterms:created xsi:type="dcterms:W3CDTF">2000-04-06T09:46:24Z</dcterms:created>
  <dcterms:modified xsi:type="dcterms:W3CDTF">2021-04-28T08:18:44Z</dcterms:modified>
  <cp:category/>
  <cp:version/>
  <cp:contentType/>
  <cp:contentStatus/>
</cp:coreProperties>
</file>