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3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NET DEBT" sheetId="6" r:id="rId6"/>
    <sheet name="PROFIT AND LOSS" sheetId="7" r:id="rId7"/>
    <sheet name="CASH FLOW" sheetId="8" r:id="rId8"/>
    <sheet name="DIFF_CAMBIO" sheetId="9" state="hidden" r:id="rId9"/>
  </sheets>
  <definedNames>
    <definedName name="_xlnm.Print_Area" localSheetId="3">'ASSETS'!$A$1:$F$33</definedName>
    <definedName name="_xlnm.Print_Area" localSheetId="4">'LIABILITIES'!$A$1:$F$31</definedName>
    <definedName name="_xlnm.Print_Area" localSheetId="5">'NET DEBT'!$A$1:$E$29</definedName>
    <definedName name="_xlnm.Print_Area" localSheetId="1">'PASSIVO-PROFORMA'!$A$1:$M$105</definedName>
    <definedName name="_xlnm.Print_Area" localSheetId="6">'PROFIT AND LOSS'!$A$1:$D$45</definedName>
    <definedName name="EV__LASTREFTIME__" hidden="1">40477.7816087963</definedName>
  </definedNames>
  <calcPr fullCalcOnLoad="1"/>
</workbook>
</file>

<file path=xl/sharedStrings.xml><?xml version="1.0" encoding="utf-8"?>
<sst xmlns="http://schemas.openxmlformats.org/spreadsheetml/2006/main" count="552" uniqueCount="403">
  <si>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</si>
  <si>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</si>
  <si>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</si>
  <si>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</si>
  <si>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</si>
  <si>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</si>
  <si>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</si>
  <si>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</si>
  <si>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</si>
  <si>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</si>
  <si>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</si>
  <si>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</si>
  <si>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</si>
  <si>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</si>
  <si>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</si>
  <si>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</si>
  <si>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</si>
  <si>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</si>
  <si>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</si>
  <si>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</si>
  <si>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</si>
  <si>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</si>
  <si>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</si>
  <si>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</si>
  <si>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</si>
  <si>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</si>
  <si>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</si>
  <si>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</si>
  <si>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</si>
  <si>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</si>
  <si>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</si>
  <si>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</si>
  <si>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</si>
  <si>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</si>
  <si>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</si>
  <si>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</si>
  <si>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</si>
  <si>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</si>
  <si>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</si>
  <si>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</si>
  <si>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</si>
  <si>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</si>
  <si>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</si>
  <si>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</si>
  <si>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</si>
  <si>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</si>
  <si>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</si>
  <si>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</si>
  <si>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</si>
  <si>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</si>
  <si>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</si>
  <si>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</si>
  <si>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</si>
  <si>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</si>
  <si>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</si>
  <si>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</si>
  <si>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</si>
  <si>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</si>
  <si>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</si>
  <si>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</si>
  <si>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</si>
  <si>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</si>
  <si>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</si>
  <si>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</si>
  <si>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</si>
  <si>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</si>
  <si>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</si>
  <si>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</si>
  <si>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</si>
  <si>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</si>
  <si>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</si>
  <si>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</si>
  <si>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</si>
  <si>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</si>
  <si>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</si>
  <si>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</si>
  <si>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</si>
  <si>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</si>
  <si>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</si>
  <si>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</si>
  <si>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</si>
  <si>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</si>
  <si>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</si>
  <si>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</si>
  <si>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</si>
  <si>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</si>
  <si>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</si>
  <si>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</si>
  <si>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</si>
  <si>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</si>
  <si>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</si>
  <si>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</si>
  <si>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</si>
  <si>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</si>
  <si>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</si>
  <si>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</si>
  <si>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</si>
  <si>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</si>
  <si>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</si>
  <si>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</si>
  <si>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</si>
  <si>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</si>
  <si>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</si>
  <si>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</si>
  <si>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</si>
  <si>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</si>
  <si>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</si>
  <si>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</si>
  <si>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</si>
  <si>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</si>
  <si>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</si>
  <si>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</si>
  <si>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</si>
  <si>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</si>
  <si>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</si>
  <si>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</si>
  <si>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</si>
  <si>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</si>
  <si>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</si>
  <si>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</si>
  <si>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</si>
  <si>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</si>
  <si>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</si>
  <si>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</si>
  <si>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</si>
  <si>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</si>
  <si>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</si>
  <si>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</si>
  <si>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</si>
  <si>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</si>
  <si>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</si>
  <si>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</si>
  <si>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</si>
  <si>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</si>
  <si>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</si>
  <si>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</si>
  <si>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</si>
  <si>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</si>
  <si>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</si>
  <si>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</si>
  <si>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</si>
  <si>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</si>
  <si>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</si>
  <si>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</si>
  <si>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</si>
  <si>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</si>
  <si>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</si>
  <si>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</si>
  <si>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</si>
  <si>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</si>
  <si>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</si>
  <si>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</si>
  <si>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</si>
  <si>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</si>
  <si>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</si>
  <si>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</si>
  <si>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</si>
  <si>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</si>
  <si>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</si>
  <si>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</si>
  <si>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</si>
  <si>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</si>
  <si>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</si>
  <si>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</si>
  <si>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</si>
  <si>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</si>
  <si>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</si>
  <si>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</si>
  <si>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</si>
  <si>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</si>
  <si>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</si>
  <si>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</si>
  <si>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</si>
  <si>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</si>
  <si>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</si>
  <si>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</si>
  <si>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</si>
  <si>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</si>
  <si>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</si>
  <si>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</si>
  <si>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</si>
  <si>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</si>
  <si>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</si>
  <si>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</si>
  <si>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</si>
  <si>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</si>
  <si>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</si>
  <si>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</si>
  <si>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</si>
  <si>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</si>
  <si>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</si>
  <si>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</si>
  <si>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</si>
  <si>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</si>
  <si>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</si>
  <si>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</si>
  <si>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</si>
  <si>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</si>
  <si>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</si>
  <si>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</si>
  <si>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</si>
  <si>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</si>
  <si>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</si>
  <si>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</si>
  <si>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</si>
  <si>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</si>
  <si>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</si>
  <si>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</si>
  <si>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</si>
  <si>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</si>
  <si>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</si>
  <si>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</si>
  <si>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</si>
  <si>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</si>
  <si>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</si>
  <si>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</si>
  <si>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</si>
  <si>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</si>
  <si>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</si>
  <si>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</si>
  <si>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</si>
  <si>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</si>
  <si>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</si>
  <si>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</si>
  <si>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</si>
  <si>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</si>
  <si>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</si>
  <si>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</si>
  <si>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</si>
  <si>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</si>
  <si>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</si>
  <si>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</si>
  <si>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</si>
  <si>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</si>
  <si>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</si>
  <si>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</si>
  <si>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</si>
  <si>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</si>
  <si>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</si>
  <si>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</si>
  <si>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</si>
  <si>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</si>
  <si>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</si>
  <si>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</si>
  <si>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</si>
  <si>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</si>
  <si>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</si>
  <si>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</si>
  <si>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</si>
  <si>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</si>
  <si>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</si>
  <si>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</si>
  <si>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</si>
  <si>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</si>
  <si>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</si>
  <si>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</si>
  <si>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</si>
  <si>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</si>
  <si>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</si>
  <si>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</si>
  <si>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</si>
  <si>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Totale Fondi per Rischi ed Oneri Breve termine</t>
  </si>
  <si>
    <t>Totale fondi per Rischi ed Oneri Lungo Termine</t>
  </si>
  <si>
    <t>1-1 / 30-9 2010</t>
  </si>
  <si>
    <t>1-1 / 30-9 2009</t>
  </si>
  <si>
    <t>INCOME STATEMENT</t>
  </si>
  <si>
    <t>In thousands of Euros</t>
  </si>
  <si>
    <t>Net revenues</t>
  </si>
  <si>
    <t>of which with related parties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</si>
  <si>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</si>
  <si>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</si>
  <si>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</si>
  <si>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</si>
  <si>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</si>
  <si>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</si>
  <si>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</si>
  <si>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</si>
  <si>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</si>
  <si>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</si>
  <si>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</si>
  <si>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</si>
  <si>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</si>
  <si>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</si>
  <si>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</si>
  <si>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</si>
  <si>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</si>
  <si>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</si>
  <si>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</si>
  <si>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</si>
  <si>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</si>
  <si>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 *</t>
  </si>
  <si>
    <t>Diluted earnings per share (figures in €) *</t>
  </si>
  <si>
    <r>
      <t xml:space="preserve">* </t>
    </r>
    <r>
      <rPr>
        <sz val="8"/>
        <rFont val="Verdana"/>
        <family val="2"/>
      </rPr>
      <t xml:space="preserve">Following the cancellation of 24,247,007 shares on 10 May 2010, the average number of shares in </t>
    </r>
  </si>
  <si>
    <t xml:space="preserve">   circulation in the 1st half of 2009 was recalculated as indicated in IAS 33</t>
  </si>
  <si>
    <t>Change</t>
  </si>
  <si>
    <t>CONSOLIDATED NET DEBT /(NET FINANCIAL DEBT)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</si>
  <si>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</si>
  <si>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</si>
  <si>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</si>
  <si>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</si>
  <si>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</si>
  <si>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</si>
  <si>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</si>
  <si>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</si>
  <si>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</si>
  <si>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</si>
  <si>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</si>
  <si>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</si>
  <si>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</si>
  <si>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</si>
  <si>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At 31 December 2009</t>
  </si>
  <si>
    <t>At 30 September 2010</t>
  </si>
  <si>
    <t>Balance sheet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</si>
  <si>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</si>
  <si>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</si>
  <si>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</si>
  <si>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</si>
  <si>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</si>
  <si>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</si>
  <si>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</si>
  <si>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>Retirement funds and employee benefits</t>
  </si>
  <si>
    <t>Other long-term provisions</t>
  </si>
  <si>
    <t>Tax payables</t>
  </si>
  <si>
    <t>Other long-term payables</t>
  </si>
  <si>
    <t>Deferred tax liabilities</t>
  </si>
  <si>
    <t>Total non-current liabilities</t>
  </si>
  <si>
    <t>Current liabilities</t>
  </si>
  <si>
    <t>Financial liabilities falling due within one year</t>
  </si>
  <si>
    <t xml:space="preserve">Trade payables </t>
  </si>
  <si>
    <t>Other short-term payables</t>
  </si>
  <si>
    <t>Current portion other long-term provisions</t>
  </si>
  <si>
    <t>Total current liabilities</t>
  </si>
  <si>
    <t>TOTAL SHAREHOLDERS’ EQUITY AND LIABILITIES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</si>
  <si>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</si>
  <si>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</si>
  <si>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</si>
  <si>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</si>
  <si>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</si>
  <si>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</si>
  <si>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</si>
  <si>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</si>
  <si>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</si>
  <si>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</si>
  <si>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</si>
  <si>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</si>
  <si>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</si>
  <si>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</si>
  <si>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</si>
  <si>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</si>
  <si>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</si>
  <si>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</si>
  <si>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</si>
  <si>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</si>
  <si>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>NET FINANCIAL DEBT</t>
  </si>
  <si>
    <t>Operating activities</t>
  </si>
  <si>
    <t>Consolidated net earnings</t>
  </si>
  <si>
    <t>Minority shareholders</t>
  </si>
  <si>
    <t>Amortisation of intangible assets</t>
  </si>
  <si>
    <t>Non-monetary costs for stock options</t>
  </si>
  <si>
    <t>Allocations for risks and retirement funds and employee benefits</t>
  </si>
  <si>
    <t>Write-downs / (Revaluations)</t>
  </si>
  <si>
    <t>Losses / (Gains) on the disposal of property, plant and machinery</t>
  </si>
  <si>
    <t>Capital loss / (gain) for measurement of financial assets at fair value</t>
  </si>
  <si>
    <t>Dividend income</t>
  </si>
  <si>
    <t>Income from public grants</t>
  </si>
  <si>
    <t>Change in working capital:</t>
  </si>
  <si>
    <t>(Increase)/Decrease in trade receivables</t>
  </si>
  <si>
    <t>(Increase)/Decrease in other receivables</t>
  </si>
  <si>
    <t>(Increase)/Decrease in inventories</t>
  </si>
  <si>
    <t>Increase/(Decrease) in trade payables</t>
  </si>
  <si>
    <t>Increase/(Decrease) in other payables</t>
  </si>
  <si>
    <t>Increase/(Decrease) in provisions for risks</t>
  </si>
  <si>
    <t>Increase/(Decrease) in provisions for pensions and employee benefits</t>
  </si>
  <si>
    <t>Other changes</t>
  </si>
  <si>
    <t>Cash generating by operating activities</t>
  </si>
  <si>
    <t>Interest paid</t>
  </si>
  <si>
    <t>Taxation paid</t>
  </si>
  <si>
    <t>Cash flow from operating activities (A)</t>
  </si>
  <si>
    <t>Investment activity</t>
  </si>
  <si>
    <t>Investment in property, plant and machinery</t>
  </si>
  <si>
    <t>Sale price, or redemption value, of property, plant and machinery </t>
  </si>
  <si>
    <t>Investment in intangible assets</t>
  </si>
  <si>
    <t>Sale price, or redemption value, of intangible assets</t>
  </si>
  <si>
    <t>Non-consolidated equity investments</t>
  </si>
  <si>
    <t>Sale price of equity investments</t>
  </si>
  <si>
    <t>Repayment of loans granted (loans provided)</t>
  </si>
  <si>
    <t>Repayment of loans provided</t>
  </si>
  <si>
    <t>Purchase of financial assets </t>
  </si>
  <si>
    <t>Collected interests</t>
  </si>
  <si>
    <t>Sale price of financial assets</t>
  </si>
  <si>
    <t>Cash flow of investment activities (B)</t>
  </si>
  <si>
    <t>Financing activities</t>
  </si>
  <si>
    <t>Purchase of own shares</t>
  </si>
  <si>
    <t>Loans received</t>
  </si>
  <si>
    <t>Outflow for dividends paid</t>
  </si>
  <si>
    <t>Outflow for repayment of loans</t>
  </si>
  <si>
    <t>Loans on leases received</t>
  </si>
  <si>
    <t>Repayment of finance leases</t>
  </si>
  <si>
    <t>Cash flow from financing (C)</t>
  </si>
  <si>
    <t>Increase / (Decrease) in liquid funds (A+B+C)</t>
  </si>
  <si>
    <t>Opening balance</t>
  </si>
  <si>
    <t>Exchange differences</t>
  </si>
  <si>
    <t>Closing balance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</si>
</sst>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[$€-2]\ #.##000_);[Red]\([$€-2]\ #.##000\)"/>
  </numFmts>
  <fonts count="32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sz val="8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Font="1" applyBorder="1" applyAlignment="1">
      <alignment/>
    </xf>
    <xf numFmtId="41" fontId="2" fillId="0" borderId="1" xfId="19" applyFont="1" applyBorder="1" applyAlignment="1">
      <alignment vertical="top" wrapText="1"/>
    </xf>
    <xf numFmtId="3" fontId="2" fillId="0" borderId="0" xfId="19" applyNumberFormat="1" applyFont="1" applyBorder="1" applyAlignment="1">
      <alignment horizontal="right" vertical="top" wrapText="1"/>
    </xf>
    <xf numFmtId="41" fontId="0" fillId="0" borderId="2" xfId="19" applyFont="1" applyBorder="1" applyAlignment="1">
      <alignment/>
    </xf>
    <xf numFmtId="41" fontId="2" fillId="0" borderId="1" xfId="19" applyFont="1" applyBorder="1" applyAlignment="1" quotePrefix="1">
      <alignment horizontal="left" wrapText="1"/>
    </xf>
    <xf numFmtId="3" fontId="2" fillId="0" borderId="0" xfId="19" applyNumberFormat="1" applyFont="1" applyBorder="1" applyAlignment="1" quotePrefix="1">
      <alignment horizontal="right" wrapText="1"/>
    </xf>
    <xf numFmtId="41" fontId="2" fillId="0" borderId="3" xfId="19" applyFont="1" applyBorder="1" applyAlignment="1">
      <alignment wrapText="1"/>
    </xf>
    <xf numFmtId="3" fontId="2" fillId="0" borderId="4" xfId="19" applyNumberFormat="1" applyFont="1" applyBorder="1" applyAlignment="1">
      <alignment horizontal="right" wrapText="1"/>
    </xf>
    <xf numFmtId="41" fontId="0" fillId="0" borderId="5" xfId="19" applyFont="1" applyBorder="1" applyAlignment="1">
      <alignment/>
    </xf>
    <xf numFmtId="3" fontId="2" fillId="0" borderId="0" xfId="19" applyNumberFormat="1" applyFont="1" applyBorder="1" applyAlignment="1">
      <alignment horizontal="right" wrapText="1"/>
    </xf>
    <xf numFmtId="3" fontId="2" fillId="0" borderId="2" xfId="19" applyNumberFormat="1" applyFont="1" applyBorder="1" applyAlignment="1">
      <alignment horizontal="right" vertical="top" wrapText="1"/>
    </xf>
    <xf numFmtId="3" fontId="2" fillId="0" borderId="5" xfId="19" applyNumberFormat="1" applyFont="1" applyBorder="1" applyAlignment="1">
      <alignment horizontal="right" vertical="top" wrapText="1"/>
    </xf>
    <xf numFmtId="41" fontId="2" fillId="0" borderId="0" xfId="19" applyFont="1" applyBorder="1" applyAlignment="1">
      <alignment vertical="top" wrapText="1"/>
    </xf>
    <xf numFmtId="41" fontId="2" fillId="0" borderId="0" xfId="19" applyFont="1" applyBorder="1" applyAlignment="1" quotePrefix="1">
      <alignment horizontal="left" wrapText="1"/>
    </xf>
    <xf numFmtId="41" fontId="2" fillId="0" borderId="4" xfId="19" applyFont="1" applyBorder="1" applyAlignment="1">
      <alignment wrapText="1"/>
    </xf>
    <xf numFmtId="41" fontId="2" fillId="0" borderId="2" xfId="19" applyFont="1" applyBorder="1" applyAlignment="1">
      <alignment vertical="top" wrapText="1"/>
    </xf>
    <xf numFmtId="41" fontId="2" fillId="0" borderId="2" xfId="19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9" applyFont="1" applyBorder="1" applyAlignment="1">
      <alignment/>
    </xf>
    <xf numFmtId="41" fontId="0" fillId="0" borderId="4" xfId="19" applyFont="1" applyBorder="1" applyAlignment="1">
      <alignment/>
    </xf>
    <xf numFmtId="41" fontId="0" fillId="2" borderId="0" xfId="0" applyNumberFormat="1" applyFill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41" fontId="2" fillId="0" borderId="1" xfId="19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4" xfId="19" applyNumberFormat="1" applyFont="1" applyBorder="1" applyAlignment="1">
      <alignment horizontal="right" vertical="top" wrapText="1"/>
    </xf>
    <xf numFmtId="41" fontId="2" fillId="0" borderId="5" xfId="19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18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2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21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19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1" fillId="2" borderId="6" xfId="0" applyFont="1" applyFill="1" applyBorder="1" applyAlignment="1" applyProtection="1">
      <alignment horizontal="centerContinuous" vertical="center"/>
      <protection/>
    </xf>
    <xf numFmtId="0" fontId="1" fillId="2" borderId="7" xfId="0" applyFont="1" applyFill="1" applyBorder="1" applyAlignment="1" applyProtection="1">
      <alignment horizontal="centerContinuous" vertical="center"/>
      <protection/>
    </xf>
    <xf numFmtId="0" fontId="0" fillId="2" borderId="9" xfId="0" applyFont="1" applyFill="1" applyBorder="1" applyAlignment="1" applyProtection="1">
      <alignment horizontal="centerContinuous" vertical="center"/>
      <protection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vertical="center"/>
      <protection/>
    </xf>
    <xf numFmtId="180" fontId="0" fillId="2" borderId="11" xfId="0" applyNumberFormat="1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vertical="center"/>
      <protection/>
    </xf>
    <xf numFmtId="37" fontId="8" fillId="2" borderId="0" xfId="0" applyNumberFormat="1" applyFont="1" applyFill="1" applyBorder="1" applyAlignment="1" applyProtection="1">
      <alignment vertical="center"/>
      <protection/>
    </xf>
    <xf numFmtId="37" fontId="8" fillId="2" borderId="0" xfId="0" applyNumberFormat="1" applyFont="1" applyFill="1" applyAlignment="1" applyProtection="1">
      <alignment vertical="center"/>
      <protection/>
    </xf>
    <xf numFmtId="178" fontId="6" fillId="2" borderId="12" xfId="0" applyNumberFormat="1" applyFont="1" applyFill="1" applyBorder="1" applyAlignment="1">
      <alignment/>
    </xf>
    <xf numFmtId="0" fontId="10" fillId="2" borderId="1" xfId="0" applyFont="1" applyFill="1" applyBorder="1" applyAlignment="1" applyProtection="1">
      <alignment vertical="center"/>
      <protection/>
    </xf>
    <xf numFmtId="0" fontId="10" fillId="2" borderId="0" xfId="0" applyFont="1" applyFill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vertical="center"/>
      <protection/>
    </xf>
    <xf numFmtId="37" fontId="10" fillId="2" borderId="0" xfId="0" applyNumberFormat="1" applyFont="1" applyFill="1" applyAlignment="1" applyProtection="1">
      <alignment vertical="center"/>
      <protection/>
    </xf>
    <xf numFmtId="180" fontId="0" fillId="2" borderId="12" xfId="0" applyNumberFormat="1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 quotePrefix="1">
      <alignment horizontal="left" vertical="center"/>
      <protection/>
    </xf>
    <xf numFmtId="38" fontId="1" fillId="2" borderId="10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38" fontId="0" fillId="2" borderId="12" xfId="18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horizontal="center" vertical="center"/>
      <protection/>
    </xf>
    <xf numFmtId="37" fontId="10" fillId="2" borderId="10" xfId="0" applyNumberFormat="1" applyFont="1" applyFill="1" applyBorder="1" applyAlignment="1" applyProtection="1">
      <alignment horizontal="center" vertical="center"/>
      <protection/>
    </xf>
    <xf numFmtId="37" fontId="10" fillId="2" borderId="1" xfId="0" applyNumberFormat="1" applyFont="1" applyFill="1" applyBorder="1" applyAlignment="1" applyProtection="1">
      <alignment horizontal="right" vertical="center"/>
      <protection/>
    </xf>
    <xf numFmtId="178" fontId="6" fillId="2" borderId="10" xfId="0" applyNumberFormat="1" applyFont="1" applyFill="1" applyBorder="1" applyAlignment="1">
      <alignment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37" fontId="10" fillId="2" borderId="4" xfId="0" applyNumberFormat="1" applyFont="1" applyFill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centerContinuous" vertical="center"/>
      <protection/>
    </xf>
    <xf numFmtId="0" fontId="1" fillId="2" borderId="9" xfId="0" applyFont="1" applyFill="1" applyBorder="1" applyAlignment="1" applyProtection="1">
      <alignment horizontal="centerContinuous" vertical="center"/>
      <protection/>
    </xf>
    <xf numFmtId="38" fontId="0" fillId="2" borderId="1" xfId="18" applyFont="1" applyFill="1" applyBorder="1" applyAlignment="1" applyProtection="1">
      <alignment horizontal="right" vertical="center"/>
      <protection/>
    </xf>
    <xf numFmtId="38" fontId="0" fillId="2" borderId="11" xfId="18" applyFont="1" applyFill="1" applyBorder="1" applyAlignment="1" applyProtection="1">
      <alignment horizontal="right" vertical="center"/>
      <protection/>
    </xf>
    <xf numFmtId="38" fontId="0" fillId="2" borderId="2" xfId="18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vertical="center"/>
      <protection/>
    </xf>
    <xf numFmtId="37" fontId="10" fillId="2" borderId="13" xfId="0" applyNumberFormat="1" applyFont="1" applyFill="1" applyBorder="1" applyAlignment="1" applyProtection="1">
      <alignment horizontal="center" vertical="center"/>
      <protection/>
    </xf>
    <xf numFmtId="178" fontId="6" fillId="2" borderId="1" xfId="0" applyNumberFormat="1" applyFont="1" applyFill="1" applyBorder="1" applyAlignment="1">
      <alignment/>
    </xf>
    <xf numFmtId="37" fontId="10" fillId="2" borderId="10" xfId="0" applyNumberFormat="1" applyFont="1" applyFill="1" applyBorder="1" applyAlignment="1" applyProtection="1">
      <alignment vertical="center"/>
      <protection/>
    </xf>
    <xf numFmtId="38" fontId="0" fillId="2" borderId="14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8" fontId="1" fillId="2" borderId="14" xfId="18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 applyProtection="1" quotePrefix="1">
      <alignment horizontal="left" vertical="center"/>
      <protection/>
    </xf>
    <xf numFmtId="38" fontId="10" fillId="2" borderId="0" xfId="18" applyFont="1" applyFill="1" applyAlignment="1">
      <alignment vertical="center"/>
    </xf>
    <xf numFmtId="0" fontId="10" fillId="2" borderId="0" xfId="0" applyFont="1" applyFill="1" applyAlignment="1" applyProtection="1" quotePrefix="1">
      <alignment vertical="center"/>
      <protection/>
    </xf>
    <xf numFmtId="178" fontId="6" fillId="2" borderId="12" xfId="0" applyNumberFormat="1" applyFont="1" applyFill="1" applyBorder="1" applyAlignment="1">
      <alignment/>
    </xf>
    <xf numFmtId="38" fontId="1" fillId="2" borderId="10" xfId="18" applyNumberFormat="1" applyFont="1" applyFill="1" applyBorder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184" fontId="7" fillId="2" borderId="0" xfId="0" applyNumberFormat="1" applyFont="1" applyFill="1" applyAlignment="1">
      <alignment horizontal="right" vertical="center"/>
    </xf>
    <xf numFmtId="184" fontId="6" fillId="2" borderId="0" xfId="0" applyNumberFormat="1" applyFont="1" applyFill="1" applyAlignment="1">
      <alignment horizontal="right" vertical="center"/>
    </xf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/>
    </xf>
    <xf numFmtId="184" fontId="0" fillId="2" borderId="0" xfId="0" applyNumberFormat="1" applyFont="1" applyFill="1" applyAlignment="1">
      <alignment horizontal="right" vertical="center"/>
    </xf>
    <xf numFmtId="184" fontId="6" fillId="2" borderId="0" xfId="0" applyNumberFormat="1" applyFont="1" applyFill="1" applyAlignment="1">
      <alignment horizontal="center" vertical="center"/>
    </xf>
    <xf numFmtId="0" fontId="14" fillId="2" borderId="6" xfId="0" applyFont="1" applyFill="1" applyBorder="1" applyAlignment="1" applyProtection="1">
      <alignment horizontal="centerContinuous" vertical="center"/>
      <protection/>
    </xf>
    <xf numFmtId="0" fontId="14" fillId="2" borderId="7" xfId="0" applyFont="1" applyFill="1" applyBorder="1" applyAlignment="1" applyProtection="1">
      <alignment horizontal="centerContinuous" vertical="center"/>
      <protection/>
    </xf>
    <xf numFmtId="0" fontId="6" fillId="2" borderId="9" xfId="0" applyFont="1" applyFill="1" applyBorder="1" applyAlignment="1" applyProtection="1">
      <alignment horizontal="centerContinuous" vertical="center"/>
      <protection/>
    </xf>
    <xf numFmtId="185" fontId="6" fillId="2" borderId="9" xfId="0" applyNumberFormat="1" applyFont="1" applyFill="1" applyBorder="1" applyAlignment="1" applyProtection="1">
      <alignment horizontal="centerContinuous" vertical="center"/>
      <protection/>
    </xf>
    <xf numFmtId="0" fontId="14" fillId="2" borderId="10" xfId="0" applyFont="1" applyFill="1" applyBorder="1" applyAlignment="1" applyProtection="1">
      <alignment horizontal="center" vertical="center"/>
      <protection/>
    </xf>
    <xf numFmtId="49" fontId="14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6" fillId="2" borderId="6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37" fontId="6" fillId="2" borderId="7" xfId="0" applyNumberFormat="1" applyFont="1" applyFill="1" applyBorder="1" applyAlignment="1" applyProtection="1">
      <alignment vertical="center"/>
      <protection/>
    </xf>
    <xf numFmtId="37" fontId="6" fillId="2" borderId="11" xfId="0" applyNumberFormat="1" applyFont="1" applyFill="1" applyBorder="1" applyAlignment="1" applyProtection="1">
      <alignment horizontal="right" vertical="center"/>
      <protection/>
    </xf>
    <xf numFmtId="3" fontId="0" fillId="2" borderId="11" xfId="0" applyNumberFormat="1" applyFont="1" applyFill="1" applyBorder="1" applyAlignment="1" applyProtection="1">
      <alignment horizontal="right" vertical="center"/>
      <protection/>
    </xf>
    <xf numFmtId="3" fontId="6" fillId="2" borderId="11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/>
      <protection/>
    </xf>
    <xf numFmtId="37" fontId="14" fillId="2" borderId="0" xfId="0" applyNumberFormat="1" applyFont="1" applyFill="1" applyBorder="1" applyAlignment="1" applyProtection="1">
      <alignment vertical="center"/>
      <protection/>
    </xf>
    <xf numFmtId="37" fontId="14" fillId="2" borderId="0" xfId="0" applyNumberFormat="1" applyFont="1" applyFill="1" applyAlignment="1" applyProtection="1">
      <alignment vertical="center"/>
      <protection/>
    </xf>
    <xf numFmtId="37" fontId="6" fillId="2" borderId="12" xfId="0" applyNumberFormat="1" applyFont="1" applyFill="1" applyBorder="1" applyAlignment="1" applyProtection="1">
      <alignment horizontal="right" vertical="center"/>
      <protection/>
    </xf>
    <xf numFmtId="3" fontId="0" fillId="2" borderId="12" xfId="0" applyNumberFormat="1" applyFont="1" applyFill="1" applyBorder="1" applyAlignment="1" applyProtection="1">
      <alignment horizontal="right" vertical="center"/>
      <protection/>
    </xf>
    <xf numFmtId="3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178" fontId="6" fillId="2" borderId="12" xfId="0" applyNumberFormat="1" applyFont="1" applyFill="1" applyBorder="1" applyAlignment="1" applyProtection="1">
      <alignment horizontal="right" vertical="center"/>
      <protection/>
    </xf>
    <xf numFmtId="37" fontId="6" fillId="2" borderId="0" xfId="0" applyNumberFormat="1" applyFont="1" applyFill="1" applyBorder="1" applyAlignment="1" applyProtection="1">
      <alignment vertical="center"/>
      <protection/>
    </xf>
    <xf numFmtId="37" fontId="6" fillId="2" borderId="0" xfId="0" applyNumberFormat="1" applyFont="1" applyFill="1" applyAlignment="1" applyProtection="1">
      <alignment vertical="center"/>
      <protection/>
    </xf>
    <xf numFmtId="41" fontId="6" fillId="2" borderId="12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/>
      <protection/>
    </xf>
    <xf numFmtId="185" fontId="6" fillId="2" borderId="0" xfId="0" applyNumberFormat="1" applyFont="1" applyFill="1" applyAlignment="1" applyProtection="1">
      <alignment vertical="center"/>
      <protection/>
    </xf>
    <xf numFmtId="0" fontId="23" fillId="2" borderId="0" xfId="0" applyFont="1" applyFill="1" applyAlignment="1" applyProtection="1">
      <alignment/>
      <protection/>
    </xf>
    <xf numFmtId="178" fontId="6" fillId="2" borderId="14" xfId="0" applyNumberFormat="1" applyFont="1" applyFill="1" applyBorder="1" applyAlignment="1">
      <alignment/>
    </xf>
    <xf numFmtId="178" fontId="6" fillId="2" borderId="14" xfId="0" applyNumberFormat="1" applyFont="1" applyFill="1" applyBorder="1" applyAlignment="1">
      <alignment/>
    </xf>
    <xf numFmtId="178" fontId="6" fillId="2" borderId="14" xfId="0" applyNumberFormat="1" applyFont="1" applyFill="1" applyBorder="1" applyAlignment="1" applyProtection="1">
      <alignment horizontal="right" vertical="center"/>
      <protection/>
    </xf>
    <xf numFmtId="178" fontId="14" fillId="2" borderId="10" xfId="0" applyNumberFormat="1" applyFont="1" applyFill="1" applyBorder="1" applyAlignment="1" applyProtection="1">
      <alignment horizontal="right" vertical="center"/>
      <protection/>
    </xf>
    <xf numFmtId="3" fontId="10" fillId="2" borderId="14" xfId="0" applyNumberFormat="1" applyFont="1" applyFill="1" applyBorder="1" applyAlignment="1" applyProtection="1">
      <alignment horizontal="right" vertical="center"/>
      <protection/>
    </xf>
    <xf numFmtId="3" fontId="6" fillId="2" borderId="14" xfId="0" applyNumberFormat="1" applyFont="1" applyFill="1" applyBorder="1" applyAlignment="1" applyProtection="1">
      <alignment horizontal="right" vertical="center"/>
      <protection/>
    </xf>
    <xf numFmtId="178" fontId="14" fillId="2" borderId="12" xfId="0" applyNumberFormat="1" applyFont="1" applyFill="1" applyBorder="1" applyAlignment="1" applyProtection="1">
      <alignment horizontal="right" vertical="center"/>
      <protection/>
    </xf>
    <xf numFmtId="3" fontId="8" fillId="2" borderId="10" xfId="0" applyNumberFormat="1" applyFont="1" applyFill="1" applyBorder="1" applyAlignment="1" applyProtection="1">
      <alignment horizontal="right" vertical="center"/>
      <protection/>
    </xf>
    <xf numFmtId="3" fontId="14" fillId="2" borderId="10" xfId="0" applyNumberFormat="1" applyFont="1" applyFill="1" applyBorder="1" applyAlignment="1" applyProtection="1">
      <alignment horizontal="right" vertical="center"/>
      <protection/>
    </xf>
    <xf numFmtId="3" fontId="8" fillId="2" borderId="12" xfId="0" applyNumberFormat="1" applyFont="1" applyFill="1" applyBorder="1" applyAlignment="1" applyProtection="1">
      <alignment horizontal="right" vertical="center"/>
      <protection/>
    </xf>
    <xf numFmtId="3" fontId="14" fillId="2" borderId="12" xfId="0" applyNumberFormat="1" applyFont="1" applyFill="1" applyBorder="1" applyAlignment="1" applyProtection="1">
      <alignment horizontal="right" vertical="center"/>
      <protection/>
    </xf>
    <xf numFmtId="3" fontId="10" fillId="2" borderId="12" xfId="0" applyNumberFormat="1" applyFont="1" applyFill="1" applyBorder="1" applyAlignment="1" applyProtection="1">
      <alignment horizontal="right" vertical="center"/>
      <protection/>
    </xf>
    <xf numFmtId="38" fontId="6" fillId="2" borderId="0" xfId="18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/>
      <protection/>
    </xf>
    <xf numFmtId="0" fontId="23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37" fontId="6" fillId="2" borderId="5" xfId="0" applyNumberFormat="1" applyFont="1" applyFill="1" applyBorder="1" applyAlignment="1" applyProtection="1">
      <alignment vertical="center"/>
      <protection/>
    </xf>
    <xf numFmtId="178" fontId="14" fillId="2" borderId="4" xfId="0" applyNumberFormat="1" applyFont="1" applyFill="1" applyBorder="1" applyAlignment="1" applyProtection="1">
      <alignment horizontal="right" vertical="center"/>
      <protection/>
    </xf>
    <xf numFmtId="178" fontId="8" fillId="2" borderId="14" xfId="0" applyNumberFormat="1" applyFont="1" applyFill="1" applyBorder="1" applyAlignment="1">
      <alignment/>
    </xf>
    <xf numFmtId="0" fontId="1" fillId="2" borderId="9" xfId="0" applyFont="1" applyFill="1" applyBorder="1" applyAlignment="1" applyProtection="1" quotePrefix="1">
      <alignment horizontal="center" vertical="center"/>
      <protection/>
    </xf>
    <xf numFmtId="178" fontId="6" fillId="2" borderId="10" xfId="0" applyNumberFormat="1" applyFont="1" applyFill="1" applyBorder="1" applyAlignment="1">
      <alignment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37" fontId="6" fillId="2" borderId="13" xfId="0" applyNumberFormat="1" applyFont="1" applyFill="1" applyBorder="1" applyAlignment="1" applyProtection="1">
      <alignment horizontal="center" vertical="center"/>
      <protection/>
    </xf>
    <xf numFmtId="37" fontId="6" fillId="2" borderId="1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/>
      <protection/>
    </xf>
    <xf numFmtId="41" fontId="6" fillId="2" borderId="12" xfId="18" applyNumberFormat="1" applyFont="1" applyFill="1" applyBorder="1" applyAlignment="1" applyProtection="1">
      <alignment horizontal="right" vertical="center"/>
      <protection/>
    </xf>
    <xf numFmtId="37" fontId="6" fillId="2" borderId="1" xfId="0" applyNumberFormat="1" applyFont="1" applyFill="1" applyBorder="1" applyAlignment="1" applyProtection="1">
      <alignment vertical="center"/>
      <protection/>
    </xf>
    <xf numFmtId="37" fontId="6" fillId="2" borderId="10" xfId="0" applyNumberFormat="1" applyFont="1" applyFill="1" applyBorder="1" applyAlignment="1" applyProtection="1">
      <alignment vertical="center"/>
      <protection/>
    </xf>
    <xf numFmtId="178" fontId="14" fillId="2" borderId="12" xfId="0" applyNumberFormat="1" applyFont="1" applyFill="1" applyBorder="1" applyAlignment="1">
      <alignment/>
    </xf>
    <xf numFmtId="0" fontId="24" fillId="2" borderId="0" xfId="0" applyFont="1" applyFill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/>
      <protection/>
    </xf>
    <xf numFmtId="37" fontId="14" fillId="2" borderId="4" xfId="0" applyNumberFormat="1" applyFont="1" applyFill="1" applyBorder="1" applyAlignment="1" applyProtection="1">
      <alignment vertical="center"/>
      <protection/>
    </xf>
    <xf numFmtId="178" fontId="6" fillId="2" borderId="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>
      <alignment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41" fontId="6" fillId="2" borderId="0" xfId="19" applyFont="1" applyFill="1" applyBorder="1" applyAlignment="1" applyProtection="1">
      <alignment horizontal="right" vertical="center"/>
      <protection/>
    </xf>
    <xf numFmtId="184" fontId="6" fillId="2" borderId="0" xfId="0" applyNumberFormat="1" applyFont="1" applyFill="1" applyBorder="1" applyAlignment="1" applyProtection="1">
      <alignment horizontal="right" vertical="center"/>
      <protection/>
    </xf>
    <xf numFmtId="184" fontId="6" fillId="2" borderId="9" xfId="0" applyNumberFormat="1" applyFont="1" applyFill="1" applyBorder="1" applyAlignment="1" applyProtection="1">
      <alignment horizontal="right" vertical="center"/>
      <protection/>
    </xf>
    <xf numFmtId="0" fontId="6" fillId="2" borderId="13" xfId="0" applyFont="1" applyFill="1" applyBorder="1" applyAlignment="1" applyProtection="1">
      <alignment/>
      <protection/>
    </xf>
    <xf numFmtId="0" fontId="14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84" fontId="0" fillId="2" borderId="12" xfId="0" applyNumberFormat="1" applyFont="1" applyFill="1" applyBorder="1" applyAlignment="1" applyProtection="1">
      <alignment horizontal="right" vertical="center"/>
      <protection/>
    </xf>
    <xf numFmtId="184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 quotePrefix="1">
      <alignment horizontal="left"/>
      <protection/>
    </xf>
    <xf numFmtId="38" fontId="6" fillId="2" borderId="12" xfId="18" applyFont="1" applyFill="1" applyBorder="1" applyAlignment="1" applyProtection="1">
      <alignment horizontal="right" vertical="center"/>
      <protection/>
    </xf>
    <xf numFmtId="178" fontId="6" fillId="2" borderId="10" xfId="0" applyNumberFormat="1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 quotePrefix="1">
      <alignment horizontal="right" vertical="center"/>
      <protection/>
    </xf>
    <xf numFmtId="38" fontId="6" fillId="2" borderId="10" xfId="18" applyFont="1" applyFill="1" applyBorder="1" applyAlignment="1" applyProtection="1">
      <alignment horizontal="right" vertical="center"/>
      <protection/>
    </xf>
    <xf numFmtId="38" fontId="10" fillId="2" borderId="12" xfId="18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 quotePrefix="1">
      <alignment horizontal="right" vertical="center"/>
      <protection/>
    </xf>
    <xf numFmtId="178" fontId="6" fillId="2" borderId="0" xfId="0" applyNumberFormat="1" applyFont="1" applyFill="1" applyAlignment="1" applyProtection="1">
      <alignment horizontal="right" vertical="center"/>
      <protection/>
    </xf>
    <xf numFmtId="38" fontId="14" fillId="2" borderId="10" xfId="18" applyFont="1" applyFill="1" applyBorder="1" applyAlignment="1" applyProtection="1">
      <alignment horizontal="right" vertical="center"/>
      <protection/>
    </xf>
    <xf numFmtId="0" fontId="20" fillId="2" borderId="0" xfId="0" applyFont="1" applyFill="1" applyAlignment="1">
      <alignment/>
    </xf>
    <xf numFmtId="180" fontId="0" fillId="2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 horizontal="right"/>
      <protection/>
    </xf>
    <xf numFmtId="180" fontId="0" fillId="2" borderId="0" xfId="0" applyNumberFormat="1" applyFont="1" applyFill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38" fontId="0" fillId="2" borderId="11" xfId="18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38" fontId="0" fillId="2" borderId="12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8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0" fontId="20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178" fontId="1" fillId="2" borderId="10" xfId="0" applyNumberFormat="1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38" fontId="1" fillId="2" borderId="12" xfId="18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left"/>
      <protection/>
    </xf>
    <xf numFmtId="38" fontId="1" fillId="2" borderId="11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187" fontId="0" fillId="2" borderId="0" xfId="0" applyNumberFormat="1" applyFont="1" applyFill="1" applyAlignment="1" applyProtection="1">
      <alignment/>
      <protection/>
    </xf>
    <xf numFmtId="38" fontId="0" fillId="2" borderId="1" xfId="18" applyFont="1" applyFill="1" applyBorder="1" applyAlignment="1" applyProtection="1">
      <alignment horizontal="right"/>
      <protection/>
    </xf>
    <xf numFmtId="38" fontId="0" fillId="2" borderId="14" xfId="18" applyFont="1" applyFill="1" applyBorder="1" applyAlignment="1" applyProtection="1">
      <alignment horizontal="right"/>
      <protection/>
    </xf>
    <xf numFmtId="38" fontId="1" fillId="2" borderId="14" xfId="18" applyFont="1" applyFill="1" applyBorder="1" applyAlignment="1" applyProtection="1">
      <alignment horizontal="right"/>
      <protection/>
    </xf>
    <xf numFmtId="38" fontId="1" fillId="2" borderId="6" xfId="18" applyFont="1" applyFill="1" applyBorder="1" applyAlignment="1" applyProtection="1">
      <alignment horizontal="right"/>
      <protection/>
    </xf>
    <xf numFmtId="38" fontId="1" fillId="2" borderId="11" xfId="18" applyFont="1" applyFill="1" applyBorder="1" applyAlignment="1" applyProtection="1">
      <alignment horizontal="right"/>
      <protection/>
    </xf>
    <xf numFmtId="178" fontId="6" fillId="2" borderId="13" xfId="0" applyNumberFormat="1" applyFont="1" applyFill="1" applyBorder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178" fontId="6" fillId="2" borderId="7" xfId="0" applyNumberFormat="1" applyFont="1" applyFill="1" applyBorder="1" applyAlignment="1">
      <alignment/>
    </xf>
    <xf numFmtId="178" fontId="6" fillId="2" borderId="0" xfId="0" applyNumberFormat="1" applyFont="1" applyFill="1" applyBorder="1" applyAlignment="1">
      <alignment/>
    </xf>
    <xf numFmtId="178" fontId="5" fillId="0" borderId="0" xfId="20" applyNumberFormat="1" applyFont="1" applyFill="1">
      <alignment/>
      <protection/>
    </xf>
    <xf numFmtId="178" fontId="5" fillId="0" borderId="0" xfId="20" applyNumberFormat="1" applyFont="1">
      <alignment/>
      <protection/>
    </xf>
    <xf numFmtId="178" fontId="0" fillId="0" borderId="0" xfId="20" applyNumberFormat="1" applyFill="1" applyAlignment="1">
      <alignment wrapText="1"/>
      <protection/>
    </xf>
    <xf numFmtId="178" fontId="0" fillId="0" borderId="0" xfId="20" applyNumberFormat="1" applyFill="1">
      <alignment/>
      <protection/>
    </xf>
    <xf numFmtId="191" fontId="2" fillId="0" borderId="0" xfId="20" applyNumberFormat="1" applyFont="1" applyFill="1">
      <alignment/>
      <protection/>
    </xf>
    <xf numFmtId="178" fontId="2" fillId="0" borderId="0" xfId="20" applyNumberFormat="1" applyFont="1" applyFill="1">
      <alignment/>
      <protection/>
    </xf>
    <xf numFmtId="191" fontId="25" fillId="0" borderId="0" xfId="20" applyNumberFormat="1" applyFont="1" applyFill="1">
      <alignment/>
      <protection/>
    </xf>
    <xf numFmtId="178" fontId="25" fillId="0" borderId="0" xfId="20" applyNumberFormat="1" applyFont="1" applyFill="1">
      <alignment/>
      <protection/>
    </xf>
    <xf numFmtId="178" fontId="0" fillId="0" borderId="0" xfId="20" applyNumberFormat="1" applyFont="1" applyFill="1">
      <alignment/>
      <protection/>
    </xf>
    <xf numFmtId="178" fontId="1" fillId="0" borderId="9" xfId="20" applyNumberFormat="1" applyFont="1" applyFill="1" applyBorder="1">
      <alignment/>
      <protection/>
    </xf>
    <xf numFmtId="178" fontId="1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>
      <alignment/>
      <protection/>
    </xf>
    <xf numFmtId="178" fontId="1" fillId="0" borderId="0" xfId="20" applyNumberFormat="1" applyFont="1" applyFill="1">
      <alignment/>
      <protection/>
    </xf>
    <xf numFmtId="178" fontId="1" fillId="0" borderId="15" xfId="20" applyNumberFormat="1" applyFont="1" applyFill="1" applyBorder="1">
      <alignment/>
      <protection/>
    </xf>
    <xf numFmtId="191" fontId="5" fillId="0" borderId="4" xfId="20" applyNumberFormat="1" applyFont="1" applyFill="1" applyBorder="1">
      <alignment/>
      <protection/>
    </xf>
    <xf numFmtId="178" fontId="5" fillId="0" borderId="4" xfId="20" applyNumberFormat="1" applyFont="1" applyFill="1" applyBorder="1">
      <alignment/>
      <protection/>
    </xf>
    <xf numFmtId="178" fontId="0" fillId="0" borderId="0" xfId="20" applyNumberFormat="1" applyFont="1" applyFill="1" applyAlignment="1">
      <alignment wrapText="1"/>
      <protection/>
    </xf>
    <xf numFmtId="191" fontId="0" fillId="0" borderId="0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Border="1" applyAlignment="1">
      <alignment horizontal="right" wrapText="1"/>
      <protection/>
    </xf>
    <xf numFmtId="191" fontId="1" fillId="0" borderId="0" xfId="20" applyNumberFormat="1" applyFont="1" applyFill="1" applyBorder="1" applyAlignment="1">
      <alignment horizontal="right" wrapText="1"/>
      <protection/>
    </xf>
    <xf numFmtId="178" fontId="1" fillId="0" borderId="0" xfId="20" applyNumberFormat="1" applyFont="1" applyFill="1" applyBorder="1" applyAlignment="1">
      <alignment horizontal="right" wrapText="1"/>
      <protection/>
    </xf>
    <xf numFmtId="178" fontId="1" fillId="0" borderId="9" xfId="20" applyNumberFormat="1" applyFont="1" applyFill="1" applyBorder="1" applyAlignment="1" applyProtection="1">
      <alignment vertical="center"/>
      <protection/>
    </xf>
    <xf numFmtId="191" fontId="0" fillId="0" borderId="0" xfId="20" applyNumberFormat="1" applyFont="1" applyFill="1">
      <alignment/>
      <protection/>
    </xf>
    <xf numFmtId="191" fontId="5" fillId="0" borderId="0" xfId="20" applyNumberFormat="1" applyFont="1" applyFill="1">
      <alignment/>
      <protection/>
    </xf>
    <xf numFmtId="178" fontId="0" fillId="0" borderId="9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>
      <alignment/>
      <protection/>
    </xf>
    <xf numFmtId="178" fontId="1" fillId="0" borderId="0" xfId="20" applyNumberFormat="1" applyFont="1" applyFill="1" applyBorder="1" applyAlignment="1">
      <alignment horizontal="left" vertical="center"/>
      <protection/>
    </xf>
    <xf numFmtId="178" fontId="1" fillId="0" borderId="15" xfId="20" applyNumberFormat="1" applyFont="1" applyBorder="1">
      <alignment/>
      <protection/>
    </xf>
    <xf numFmtId="178" fontId="1" fillId="0" borderId="0" xfId="20" applyNumberFormat="1" applyFont="1" applyFill="1" applyBorder="1" applyAlignment="1">
      <alignment wrapText="1"/>
      <protection/>
    </xf>
    <xf numFmtId="178" fontId="0" fillId="0" borderId="0" xfId="20" applyNumberFormat="1" applyFont="1" applyFill="1" applyBorder="1" applyAlignment="1">
      <alignment horizontal="right"/>
      <protection/>
    </xf>
    <xf numFmtId="0" fontId="1" fillId="0" borderId="16" xfId="0" applyFont="1" applyBorder="1" applyAlignment="1">
      <alignment/>
    </xf>
    <xf numFmtId="0" fontId="23" fillId="0" borderId="0" xfId="0" applyFont="1" applyAlignment="1">
      <alignment horizontal="right"/>
    </xf>
    <xf numFmtId="178" fontId="23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1" fillId="0" borderId="16" xfId="20" applyNumberFormat="1" applyFont="1" applyFill="1" applyBorder="1">
      <alignment/>
      <protection/>
    </xf>
    <xf numFmtId="186" fontId="1" fillId="0" borderId="0" xfId="20" applyNumberFormat="1" applyFont="1" applyFill="1">
      <alignment/>
      <protection/>
    </xf>
    <xf numFmtId="1" fontId="0" fillId="0" borderId="9" xfId="20" applyNumberFormat="1" applyFont="1" applyFill="1" applyBorder="1" applyAlignment="1" quotePrefix="1">
      <alignment horizontal="right" wrapText="1"/>
      <protection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18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3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1" fillId="0" borderId="17" xfId="0" applyFont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9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1" fillId="0" borderId="18" xfId="0" applyFont="1" applyBorder="1" applyAlignment="1">
      <alignment/>
    </xf>
    <xf numFmtId="0" fontId="26" fillId="0" borderId="9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right"/>
    </xf>
    <xf numFmtId="178" fontId="26" fillId="0" borderId="0" xfId="0" applyNumberFormat="1" applyFont="1" applyAlignment="1">
      <alignment horizontal="right"/>
    </xf>
    <xf numFmtId="0" fontId="26" fillId="0" borderId="0" xfId="0" applyFont="1" applyFill="1" applyAlignment="1">
      <alignment/>
    </xf>
    <xf numFmtId="178" fontId="26" fillId="0" borderId="0" xfId="0" applyNumberFormat="1" applyFont="1" applyFill="1" applyAlignment="1">
      <alignment horizontal="right"/>
    </xf>
    <xf numFmtId="0" fontId="31" fillId="0" borderId="9" xfId="0" applyFont="1" applyBorder="1" applyAlignment="1">
      <alignment/>
    </xf>
    <xf numFmtId="178" fontId="26" fillId="0" borderId="9" xfId="0" applyNumberFormat="1" applyFont="1" applyBorder="1" applyAlignment="1">
      <alignment horizontal="right"/>
    </xf>
    <xf numFmtId="0" fontId="26" fillId="0" borderId="0" xfId="0" applyFont="1" applyAlignment="1" quotePrefix="1">
      <alignment/>
    </xf>
    <xf numFmtId="0" fontId="30" fillId="0" borderId="9" xfId="0" applyFont="1" applyBorder="1" applyAlignment="1">
      <alignment/>
    </xf>
    <xf numFmtId="1" fontId="26" fillId="0" borderId="9" xfId="20" applyNumberFormat="1" applyFont="1" applyFill="1" applyBorder="1" applyAlignment="1" quotePrefix="1">
      <alignment horizontal="right" wrapText="1"/>
      <protection/>
    </xf>
    <xf numFmtId="178" fontId="26" fillId="0" borderId="9" xfId="20" applyNumberFormat="1" applyFont="1" applyFill="1" applyBorder="1" applyAlignment="1">
      <alignment horizontal="right" wrapText="1"/>
      <protection/>
    </xf>
    <xf numFmtId="0" fontId="20" fillId="2" borderId="0" xfId="0" applyNumberFormat="1" applyFont="1" applyFill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Migliaia (0)" xfId="18"/>
    <cellStyle name="Comma [0]" xfId="19"/>
    <cellStyle name="Normale_Ricostruzione File Consolidato IAS_31.12.04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7">
      <selection activeCell="F12" sqref="F12"/>
    </sheetView>
  </sheetViews>
  <sheetFormatPr defaultColWidth="9.14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86" t="s">
        <v>138</v>
      </c>
      <c r="B4" s="387"/>
      <c r="C4" s="387"/>
      <c r="D4" s="387"/>
      <c r="E4" s="387"/>
      <c r="F4" s="387"/>
      <c r="G4" s="388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86" t="s">
        <v>138</v>
      </c>
      <c r="B37" s="387"/>
      <c r="C37" s="387"/>
      <c r="D37" s="387"/>
      <c r="E37" s="387"/>
      <c r="F37" s="387"/>
      <c r="G37" s="388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7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36.7109375" style="326" customWidth="1"/>
    <col min="2" max="3" width="17.8515625" style="340" customWidth="1"/>
    <col min="4" max="4" width="12.00390625" style="326" customWidth="1"/>
    <col min="5" max="16384" width="9.140625" style="326" customWidth="1"/>
  </cols>
  <sheetData>
    <row r="1" spans="1:4" s="318" customFormat="1" ht="12.75">
      <c r="A1" s="358" t="s">
        <v>312</v>
      </c>
      <c r="B1" s="332"/>
      <c r="C1" s="332"/>
      <c r="D1" s="333"/>
    </row>
    <row r="2" spans="1:5" s="321" customFormat="1" ht="25.5">
      <c r="A2" s="360" t="s">
        <v>266</v>
      </c>
      <c r="B2" s="370" t="s">
        <v>311</v>
      </c>
      <c r="C2" s="370" t="s">
        <v>310</v>
      </c>
      <c r="D2" s="342" t="s">
        <v>294</v>
      </c>
      <c r="E2" s="320"/>
    </row>
    <row r="3" spans="1:5" ht="9.75" customHeight="1">
      <c r="A3" s="356"/>
      <c r="B3" s="335"/>
      <c r="C3" s="335"/>
      <c r="D3" s="336"/>
      <c r="E3" s="334"/>
    </row>
    <row r="4" spans="1:5" ht="12.75">
      <c r="A4" s="9" t="s">
        <v>333</v>
      </c>
      <c r="B4" s="337"/>
      <c r="C4" s="337"/>
      <c r="D4" s="338"/>
      <c r="E4" s="334"/>
    </row>
    <row r="5" spans="1:5" ht="12.75">
      <c r="A5" s="9"/>
      <c r="B5" s="337"/>
      <c r="C5" s="337"/>
      <c r="D5" s="338"/>
      <c r="E5" s="334"/>
    </row>
    <row r="6" spans="1:5" ht="12.75">
      <c r="A6" s="9" t="s">
        <v>334</v>
      </c>
      <c r="B6" s="337"/>
      <c r="C6" s="337"/>
      <c r="D6" s="338"/>
      <c r="E6" s="334"/>
    </row>
    <row r="7" spans="1:4" ht="12.75">
      <c r="A7" s="356" t="s">
        <v>335</v>
      </c>
      <c r="B7" s="326">
        <v>644370</v>
      </c>
      <c r="C7" s="326">
        <v>641254</v>
      </c>
      <c r="D7" s="326">
        <f aca="true" t="shared" si="0" ref="D7:D17">+B7-C7</f>
        <v>3116</v>
      </c>
    </row>
    <row r="8" spans="1:4" ht="12.75">
      <c r="A8" s="356" t="s">
        <v>336</v>
      </c>
      <c r="B8" s="326">
        <v>244219</v>
      </c>
      <c r="C8" s="326">
        <v>250415</v>
      </c>
      <c r="D8" s="326">
        <f t="shared" si="0"/>
        <v>-6196</v>
      </c>
    </row>
    <row r="9" spans="1:4" ht="12.75">
      <c r="A9" s="356" t="s">
        <v>337</v>
      </c>
      <c r="B9" s="326"/>
      <c r="C9" s="326"/>
      <c r="D9" s="326">
        <f t="shared" si="0"/>
        <v>0</v>
      </c>
    </row>
    <row r="10" spans="1:4" ht="12.75">
      <c r="A10" s="356" t="s">
        <v>338</v>
      </c>
      <c r="B10" s="326">
        <v>239</v>
      </c>
      <c r="C10" s="326">
        <v>239</v>
      </c>
      <c r="D10" s="326">
        <f t="shared" si="0"/>
        <v>0</v>
      </c>
    </row>
    <row r="11" spans="1:4" ht="12.75">
      <c r="A11" s="356" t="s">
        <v>339</v>
      </c>
      <c r="B11" s="326">
        <v>258</v>
      </c>
      <c r="C11" s="326">
        <f>177+166</f>
        <v>343</v>
      </c>
      <c r="D11" s="326">
        <f t="shared" si="0"/>
        <v>-85</v>
      </c>
    </row>
    <row r="12" spans="1:4" ht="12.75">
      <c r="A12" s="349" t="s">
        <v>268</v>
      </c>
      <c r="B12" s="350">
        <v>0</v>
      </c>
      <c r="C12" s="350">
        <v>9</v>
      </c>
      <c r="D12" s="350">
        <f>+B12-C12</f>
        <v>-9</v>
      </c>
    </row>
    <row r="13" spans="1:4" ht="12.75">
      <c r="A13" s="356" t="s">
        <v>340</v>
      </c>
      <c r="B13" s="326">
        <v>6496</v>
      </c>
      <c r="C13" s="326">
        <v>4990</v>
      </c>
      <c r="D13" s="326">
        <f t="shared" si="0"/>
        <v>1506</v>
      </c>
    </row>
    <row r="14" spans="1:4" ht="12.75">
      <c r="A14" s="356" t="s">
        <v>341</v>
      </c>
      <c r="B14" s="326">
        <f>44856+251</f>
        <v>45107</v>
      </c>
      <c r="C14" s="326">
        <f>45855+607</f>
        <v>46462</v>
      </c>
      <c r="D14" s="326">
        <f t="shared" si="0"/>
        <v>-1355</v>
      </c>
    </row>
    <row r="15" spans="1:4" ht="12.75">
      <c r="A15" s="356" t="s">
        <v>342</v>
      </c>
      <c r="B15" s="326"/>
      <c r="C15" s="326"/>
      <c r="D15" s="326">
        <f>+B15-C15</f>
        <v>0</v>
      </c>
    </row>
    <row r="16" spans="1:4" ht="12.75">
      <c r="A16" s="356" t="s">
        <v>343</v>
      </c>
      <c r="B16" s="326">
        <v>13606</v>
      </c>
      <c r="C16" s="326">
        <v>12914</v>
      </c>
      <c r="D16" s="326">
        <f t="shared" si="0"/>
        <v>692</v>
      </c>
    </row>
    <row r="17" spans="1:4" ht="12.75">
      <c r="A17" s="349" t="s">
        <v>268</v>
      </c>
      <c r="B17" s="350">
        <v>459</v>
      </c>
      <c r="C17" s="350">
        <v>459</v>
      </c>
      <c r="D17" s="350">
        <f t="shared" si="0"/>
        <v>0</v>
      </c>
    </row>
    <row r="18" spans="1:4" ht="12.75">
      <c r="A18" s="361" t="s">
        <v>344</v>
      </c>
      <c r="B18" s="339">
        <f>SUM(B7:B16)-B12</f>
        <v>954295</v>
      </c>
      <c r="C18" s="339">
        <f>SUM(C7:C16)-C12</f>
        <v>956617</v>
      </c>
      <c r="D18" s="339">
        <f>SUM(D7:D16)-D12</f>
        <v>-2322</v>
      </c>
    </row>
    <row r="19" spans="1:3" ht="11.25" customHeight="1">
      <c r="A19" s="356"/>
      <c r="B19" s="326"/>
      <c r="C19" s="326"/>
    </row>
    <row r="20" spans="1:4" ht="12.75">
      <c r="A20" s="361" t="s">
        <v>345</v>
      </c>
      <c r="B20" s="327"/>
      <c r="C20" s="327"/>
      <c r="D20" s="327">
        <f>+B20-C20</f>
        <v>0</v>
      </c>
    </row>
    <row r="21" spans="1:3" ht="9.75" customHeight="1">
      <c r="A21" s="356"/>
      <c r="B21" s="326"/>
      <c r="C21" s="326"/>
    </row>
    <row r="22" spans="1:3" ht="13.5" customHeight="1">
      <c r="A22" s="9" t="s">
        <v>346</v>
      </c>
      <c r="B22" s="326"/>
      <c r="C22" s="326"/>
    </row>
    <row r="23" spans="1:4" ht="12.75">
      <c r="A23" s="356" t="s">
        <v>347</v>
      </c>
      <c r="B23" s="326">
        <v>141720</v>
      </c>
      <c r="C23" s="326">
        <v>103164</v>
      </c>
      <c r="D23" s="326">
        <f aca="true" t="shared" si="1" ref="D23:D31">+B23-C23</f>
        <v>38556</v>
      </c>
    </row>
    <row r="24" spans="1:4" ht="12.75">
      <c r="A24" s="349" t="s">
        <v>268</v>
      </c>
      <c r="B24" s="350">
        <v>1281</v>
      </c>
      <c r="C24" s="350">
        <v>477</v>
      </c>
      <c r="D24" s="350">
        <f t="shared" si="1"/>
        <v>804</v>
      </c>
    </row>
    <row r="25" spans="1:4" ht="12.75">
      <c r="A25" s="356" t="s">
        <v>343</v>
      </c>
      <c r="B25" s="326">
        <v>20376</v>
      </c>
      <c r="C25" s="326">
        <v>24198</v>
      </c>
      <c r="D25" s="326">
        <f>+B25-C25</f>
        <v>-3822</v>
      </c>
    </row>
    <row r="26" spans="1:4" ht="12.75">
      <c r="A26" s="349" t="s">
        <v>268</v>
      </c>
      <c r="B26" s="350">
        <v>4002</v>
      </c>
      <c r="C26" s="350">
        <f>3132+934</f>
        <v>4066</v>
      </c>
      <c r="D26" s="350">
        <f>+B26-C26</f>
        <v>-64</v>
      </c>
    </row>
    <row r="27" spans="1:4" ht="12.75">
      <c r="A27" s="356" t="s">
        <v>348</v>
      </c>
      <c r="B27" s="326">
        <v>38348</v>
      </c>
      <c r="C27" s="326">
        <v>23979</v>
      </c>
      <c r="D27" s="326">
        <f t="shared" si="1"/>
        <v>14369</v>
      </c>
    </row>
    <row r="28" spans="1:4" ht="12.75">
      <c r="A28" s="356" t="s">
        <v>349</v>
      </c>
      <c r="B28" s="326">
        <v>267542</v>
      </c>
      <c r="C28" s="326">
        <v>252496</v>
      </c>
      <c r="D28" s="326">
        <f t="shared" si="1"/>
        <v>15046</v>
      </c>
    </row>
    <row r="29" spans="1:4" ht="15.75" customHeight="1">
      <c r="A29" s="356" t="s">
        <v>339</v>
      </c>
      <c r="B29" s="326">
        <v>25334</v>
      </c>
      <c r="C29" s="326">
        <v>4127</v>
      </c>
      <c r="D29" s="326">
        <f t="shared" si="1"/>
        <v>21207</v>
      </c>
    </row>
    <row r="30" spans="1:4" ht="12.75">
      <c r="A30" s="356" t="s">
        <v>350</v>
      </c>
      <c r="B30" s="326">
        <v>140836</v>
      </c>
      <c r="C30" s="326">
        <v>200239</v>
      </c>
      <c r="D30" s="326">
        <f t="shared" si="1"/>
        <v>-59403</v>
      </c>
    </row>
    <row r="31" spans="1:4" ht="12.75">
      <c r="A31" s="361" t="s">
        <v>351</v>
      </c>
      <c r="B31" s="327">
        <f>SUM(B23:B30)-B24-B26</f>
        <v>634156</v>
      </c>
      <c r="C31" s="327">
        <f>SUM(C23:C30)-C24-C26</f>
        <v>608203</v>
      </c>
      <c r="D31" s="327">
        <f t="shared" si="1"/>
        <v>25953</v>
      </c>
    </row>
    <row r="32" spans="1:3" ht="10.5" customHeight="1">
      <c r="A32" s="356"/>
      <c r="B32" s="326"/>
      <c r="C32" s="326"/>
    </row>
    <row r="33" spans="1:4" ht="13.5" thickBot="1">
      <c r="A33" s="362" t="s">
        <v>352</v>
      </c>
      <c r="B33" s="331">
        <f>+B31+B18</f>
        <v>1588451</v>
      </c>
      <c r="C33" s="331">
        <f>+C31+C18</f>
        <v>1564820</v>
      </c>
      <c r="D33" s="331">
        <f>+B33-C33</f>
        <v>23631</v>
      </c>
    </row>
    <row r="34" spans="2:3" ht="8.25" customHeight="1" thickTop="1">
      <c r="B34" s="326"/>
      <c r="C34" s="326"/>
    </row>
    <row r="35" spans="2:3" ht="12.75">
      <c r="B35" s="326"/>
      <c r="C35" s="326"/>
    </row>
    <row r="36" spans="2:3" ht="12.75">
      <c r="B36" s="326"/>
      <c r="C36" s="326"/>
    </row>
    <row r="37" spans="2:3" ht="12.75">
      <c r="B37" s="326"/>
      <c r="C37" s="326"/>
    </row>
    <row r="38" spans="2:3" ht="12.75">
      <c r="B38" s="326"/>
      <c r="C38" s="326"/>
    </row>
    <row r="39" spans="2:3" ht="12.75">
      <c r="B39" s="326"/>
      <c r="C39" s="326"/>
    </row>
    <row r="40" spans="2:3" ht="12.75">
      <c r="B40" s="326"/>
      <c r="C40" s="326"/>
    </row>
    <row r="41" spans="2:3" ht="12.75">
      <c r="B41" s="326"/>
      <c r="C41" s="326"/>
    </row>
    <row r="42" spans="2:3" ht="12.75">
      <c r="B42" s="326"/>
      <c r="C42" s="326"/>
    </row>
    <row r="43" spans="2:3" ht="12.75">
      <c r="B43" s="326"/>
      <c r="C43" s="326"/>
    </row>
    <row r="44" spans="2:3" ht="12.75">
      <c r="B44" s="326"/>
      <c r="C44" s="326"/>
    </row>
    <row r="45" spans="2:3" ht="12.75">
      <c r="B45" s="326"/>
      <c r="C45" s="326"/>
    </row>
    <row r="46" spans="2:3" ht="12.75">
      <c r="B46" s="326"/>
      <c r="C46" s="326"/>
    </row>
    <row r="47" spans="2:3" ht="12.75">
      <c r="B47" s="326"/>
      <c r="C47" s="326"/>
    </row>
    <row r="48" spans="2:3" ht="12.75">
      <c r="B48" s="326"/>
      <c r="C48" s="326"/>
    </row>
    <row r="49" spans="2:3" ht="12.75">
      <c r="B49" s="326"/>
      <c r="C49" s="326"/>
    </row>
    <row r="50" spans="2:3" ht="12.75">
      <c r="B50" s="326"/>
      <c r="C50" s="326"/>
    </row>
    <row r="51" spans="2:3" ht="12.75">
      <c r="B51" s="326"/>
      <c r="C51" s="326"/>
    </row>
    <row r="52" spans="2:3" ht="12.75">
      <c r="B52" s="326"/>
      <c r="C52" s="326"/>
    </row>
    <row r="53" spans="2:3" ht="12.75">
      <c r="B53" s="326"/>
      <c r="C53" s="326"/>
    </row>
    <row r="54" spans="2:3" ht="12.75">
      <c r="B54" s="326"/>
      <c r="C54" s="326"/>
    </row>
    <row r="55" spans="2:3" ht="12.75">
      <c r="B55" s="326"/>
      <c r="C55" s="326"/>
    </row>
    <row r="56" spans="2:3" ht="12.75">
      <c r="B56" s="326"/>
      <c r="C56" s="326"/>
    </row>
    <row r="57" spans="2:3" ht="12.75">
      <c r="B57" s="326"/>
      <c r="C57" s="326"/>
    </row>
    <row r="58" spans="2:3" ht="12.75">
      <c r="B58" s="326"/>
      <c r="C58" s="326"/>
    </row>
    <row r="59" spans="2:3" ht="12.75">
      <c r="B59" s="326"/>
      <c r="C59" s="326"/>
    </row>
    <row r="60" spans="2:3" ht="12.75">
      <c r="B60" s="326"/>
      <c r="C60" s="326"/>
    </row>
    <row r="61" spans="2:3" ht="12.75">
      <c r="B61" s="326"/>
      <c r="C61" s="326"/>
    </row>
    <row r="62" spans="2:3" ht="12.75">
      <c r="B62" s="326"/>
      <c r="C62" s="326"/>
    </row>
    <row r="63" spans="2:3" ht="12.75">
      <c r="B63" s="326"/>
      <c r="C63" s="326"/>
    </row>
    <row r="64" spans="2:3" ht="12.75">
      <c r="B64" s="326"/>
      <c r="C64" s="326"/>
    </row>
    <row r="65" spans="2:3" ht="12.75">
      <c r="B65" s="326"/>
      <c r="C65" s="326"/>
    </row>
    <row r="66" spans="2:3" ht="12.75">
      <c r="B66" s="326"/>
      <c r="C66" s="326"/>
    </row>
    <row r="67" spans="2:3" ht="12.75">
      <c r="B67" s="326"/>
      <c r="C67" s="326"/>
    </row>
    <row r="68" spans="2:3" ht="12.75">
      <c r="B68" s="326"/>
      <c r="C68" s="326"/>
    </row>
    <row r="69" spans="2:3" ht="12.75">
      <c r="B69" s="326"/>
      <c r="C69" s="326"/>
    </row>
    <row r="70" spans="2:3" ht="12.75">
      <c r="B70" s="326"/>
      <c r="C70" s="326"/>
    </row>
    <row r="71" spans="2:3" ht="12.75">
      <c r="B71" s="326"/>
      <c r="C71" s="326"/>
    </row>
    <row r="72" spans="2:3" ht="12.75">
      <c r="B72" s="326"/>
      <c r="C72" s="326"/>
    </row>
    <row r="73" spans="2:3" ht="12.75">
      <c r="B73" s="326"/>
      <c r="C73" s="326"/>
    </row>
    <row r="74" spans="2:3" ht="12.75">
      <c r="B74" s="326"/>
      <c r="C74" s="326"/>
    </row>
    <row r="75" spans="2:3" ht="12.75">
      <c r="B75" s="326"/>
      <c r="C75" s="326"/>
    </row>
    <row r="76" spans="2:3" ht="12.75">
      <c r="B76" s="326"/>
      <c r="C76" s="326"/>
    </row>
    <row r="77" spans="2:3" ht="12.75">
      <c r="B77" s="326"/>
      <c r="C77" s="326"/>
    </row>
    <row r="78" spans="2:3" ht="12.75">
      <c r="B78" s="326"/>
      <c r="C78" s="326"/>
    </row>
    <row r="79" spans="2:3" ht="12.75">
      <c r="B79" s="326"/>
      <c r="C79" s="326"/>
    </row>
    <row r="80" spans="2:3" ht="12.75">
      <c r="B80" s="326"/>
      <c r="C80" s="326"/>
    </row>
    <row r="81" spans="2:3" ht="12.75">
      <c r="B81" s="326"/>
      <c r="C81" s="326"/>
    </row>
    <row r="82" spans="2:3" ht="12.75">
      <c r="B82" s="326"/>
      <c r="C82" s="326"/>
    </row>
    <row r="83" spans="2:3" ht="12.75">
      <c r="B83" s="326"/>
      <c r="C83" s="326"/>
    </row>
    <row r="84" spans="2:3" ht="12.75">
      <c r="B84" s="326"/>
      <c r="C84" s="326"/>
    </row>
    <row r="85" spans="2:3" ht="12.75">
      <c r="B85" s="326"/>
      <c r="C85" s="326"/>
    </row>
    <row r="86" spans="2:3" ht="12.75">
      <c r="B86" s="326"/>
      <c r="C86" s="326"/>
    </row>
    <row r="87" spans="2:3" ht="12.75">
      <c r="B87" s="326"/>
      <c r="C87" s="326"/>
    </row>
    <row r="88" spans="2:3" ht="12.75">
      <c r="B88" s="326"/>
      <c r="C88" s="326"/>
    </row>
    <row r="89" spans="2:3" ht="12.75">
      <c r="B89" s="326"/>
      <c r="C89" s="326"/>
    </row>
    <row r="90" spans="2:3" ht="12.75">
      <c r="B90" s="326"/>
      <c r="C90" s="326"/>
    </row>
    <row r="91" spans="2:3" ht="12.75">
      <c r="B91" s="326"/>
      <c r="C91" s="326"/>
    </row>
    <row r="92" spans="2:3" ht="12.75">
      <c r="B92" s="326"/>
      <c r="C92" s="326"/>
    </row>
    <row r="93" spans="2:3" ht="12.75">
      <c r="B93" s="326"/>
      <c r="C93" s="326"/>
    </row>
    <row r="94" spans="2:3" ht="12.75">
      <c r="B94" s="326"/>
      <c r="C94" s="326"/>
    </row>
    <row r="95" spans="2:3" ht="12.75">
      <c r="B95" s="326"/>
      <c r="C95" s="326"/>
    </row>
    <row r="96" spans="2:3" ht="12.75">
      <c r="B96" s="326"/>
      <c r="C96" s="326"/>
    </row>
    <row r="97" spans="2:3" ht="12.75">
      <c r="B97" s="326"/>
      <c r="C97" s="326"/>
    </row>
    <row r="98" spans="2:3" ht="12.75">
      <c r="B98" s="326"/>
      <c r="C98" s="326"/>
    </row>
    <row r="99" spans="2:3" ht="12.75">
      <c r="B99" s="326"/>
      <c r="C99" s="326"/>
    </row>
    <row r="100" spans="2:3" ht="12.75">
      <c r="B100" s="326"/>
      <c r="C100" s="326"/>
    </row>
    <row r="101" spans="2:3" ht="12.75">
      <c r="B101" s="326"/>
      <c r="C101" s="326"/>
    </row>
    <row r="102" spans="2:3" ht="12.75">
      <c r="B102" s="326"/>
      <c r="C102" s="326"/>
    </row>
    <row r="103" spans="2:3" ht="12.75">
      <c r="B103" s="326"/>
      <c r="C103" s="326"/>
    </row>
    <row r="104" spans="2:3" ht="12.75">
      <c r="B104" s="326"/>
      <c r="C104" s="326"/>
    </row>
    <row r="105" spans="2:3" ht="12.75">
      <c r="B105" s="326"/>
      <c r="C105" s="326"/>
    </row>
    <row r="106" spans="2:3" ht="12.75">
      <c r="B106" s="326"/>
      <c r="C106" s="326"/>
    </row>
    <row r="107" spans="2:3" ht="12.75">
      <c r="B107" s="326"/>
      <c r="C107" s="326"/>
    </row>
    <row r="108" spans="2:3" ht="12.75">
      <c r="B108" s="326"/>
      <c r="C108" s="326"/>
    </row>
    <row r="109" spans="2:3" ht="12.75">
      <c r="B109" s="326"/>
      <c r="C109" s="326"/>
    </row>
    <row r="110" spans="2:3" ht="12.75">
      <c r="B110" s="326"/>
      <c r="C110" s="326"/>
    </row>
    <row r="111" spans="2:3" ht="12.75">
      <c r="B111" s="326"/>
      <c r="C111" s="326"/>
    </row>
    <row r="112" spans="2:3" ht="12.75">
      <c r="B112" s="326"/>
      <c r="C112" s="326"/>
    </row>
    <row r="113" spans="2:3" ht="12.75">
      <c r="B113" s="326"/>
      <c r="C113" s="326"/>
    </row>
    <row r="114" spans="2:3" ht="12.75">
      <c r="B114" s="326"/>
      <c r="C114" s="326"/>
    </row>
    <row r="115" spans="2:3" ht="12.75">
      <c r="B115" s="326"/>
      <c r="C115" s="326"/>
    </row>
    <row r="116" spans="2:3" ht="12.75">
      <c r="B116" s="326"/>
      <c r="C116" s="326"/>
    </row>
    <row r="117" spans="2:3" ht="12.75">
      <c r="B117" s="326"/>
      <c r="C117" s="326"/>
    </row>
    <row r="118" spans="2:3" ht="12.75">
      <c r="B118" s="326"/>
      <c r="C118" s="326"/>
    </row>
    <row r="119" spans="2:3" ht="12.75">
      <c r="B119" s="326"/>
      <c r="C119" s="326"/>
    </row>
    <row r="120" spans="2:3" ht="12.75">
      <c r="B120" s="326"/>
      <c r="C120" s="326"/>
    </row>
    <row r="121" spans="2:3" ht="12.75">
      <c r="B121" s="326"/>
      <c r="C121" s="326"/>
    </row>
    <row r="122" spans="2:3" ht="12.75">
      <c r="B122" s="326"/>
      <c r="C122" s="326"/>
    </row>
    <row r="123" spans="2:3" ht="12.75">
      <c r="B123" s="326"/>
      <c r="C123" s="326"/>
    </row>
    <row r="124" spans="2:3" ht="12.75">
      <c r="B124" s="326"/>
      <c r="C124" s="326"/>
    </row>
    <row r="125" spans="2:3" ht="12.75">
      <c r="B125" s="326"/>
      <c r="C125" s="326"/>
    </row>
    <row r="126" spans="2:3" ht="12.75">
      <c r="B126" s="326"/>
      <c r="C126" s="326"/>
    </row>
    <row r="127" spans="2:3" ht="12.75">
      <c r="B127" s="326"/>
      <c r="C127" s="326"/>
    </row>
    <row r="128" spans="2:3" ht="12.75">
      <c r="B128" s="326"/>
      <c r="C128" s="326"/>
    </row>
    <row r="129" spans="2:3" ht="12.75">
      <c r="B129" s="326"/>
      <c r="C129" s="326"/>
    </row>
    <row r="130" spans="2:3" ht="12.75">
      <c r="B130" s="326"/>
      <c r="C130" s="326"/>
    </row>
    <row r="131" spans="2:4" ht="12.75">
      <c r="B131" s="326"/>
      <c r="C131" s="326"/>
      <c r="D131" s="326" t="e">
        <f>+D129+D126+D93+#REF!+D83+#REF!</f>
        <v>#REF!</v>
      </c>
    </row>
    <row r="132" spans="2:3" ht="12.75">
      <c r="B132" s="326"/>
      <c r="C132" s="326"/>
    </row>
    <row r="133" spans="2:3" ht="12.75">
      <c r="B133" s="326"/>
      <c r="C133" s="326"/>
    </row>
    <row r="134" spans="2:3" ht="12.75">
      <c r="B134" s="326"/>
      <c r="C134" s="326"/>
    </row>
    <row r="135" spans="2:3" ht="12.75">
      <c r="B135" s="326"/>
      <c r="C135" s="326"/>
    </row>
    <row r="136" spans="2:3" ht="12.75">
      <c r="B136" s="326"/>
      <c r="C136" s="326"/>
    </row>
    <row r="137" spans="2:3" ht="12.75">
      <c r="B137" s="326"/>
      <c r="C137" s="326"/>
    </row>
    <row r="138" spans="2:3" ht="12.75">
      <c r="B138" s="326"/>
      <c r="C138" s="326"/>
    </row>
    <row r="139" spans="2:3" ht="12.75">
      <c r="B139" s="326"/>
      <c r="C139" s="326"/>
    </row>
    <row r="140" spans="2:3" ht="12.75">
      <c r="B140" s="326"/>
      <c r="C140" s="326"/>
    </row>
    <row r="141" spans="2:3" ht="12.75">
      <c r="B141" s="326"/>
      <c r="C141" s="326"/>
    </row>
    <row r="142" spans="2:3" ht="12.75">
      <c r="B142" s="326"/>
      <c r="C142" s="326"/>
    </row>
    <row r="143" spans="2:3" ht="12.75">
      <c r="B143" s="326"/>
      <c r="C143" s="326"/>
    </row>
    <row r="144" spans="2:3" ht="12.75">
      <c r="B144" s="326"/>
      <c r="C144" s="326"/>
    </row>
    <row r="145" spans="2:3" ht="12.75">
      <c r="B145" s="326"/>
      <c r="C145" s="326"/>
    </row>
    <row r="146" spans="2:3" ht="12.75">
      <c r="B146" s="326"/>
      <c r="C146" s="326"/>
    </row>
    <row r="147" spans="2:3" ht="12.75">
      <c r="B147" s="326"/>
      <c r="C147" s="326"/>
    </row>
    <row r="148" spans="2:3" ht="12.75">
      <c r="B148" s="326"/>
      <c r="C148" s="326"/>
    </row>
    <row r="149" spans="2:3" ht="12.75">
      <c r="B149" s="326"/>
      <c r="C149" s="326"/>
    </row>
    <row r="150" spans="2:3" ht="12.75">
      <c r="B150" s="326"/>
      <c r="C150" s="326"/>
    </row>
    <row r="151" spans="2:3" ht="12.75">
      <c r="B151" s="326"/>
      <c r="C151" s="326"/>
    </row>
    <row r="152" spans="2:3" ht="12.75">
      <c r="B152" s="326"/>
      <c r="C152" s="326"/>
    </row>
    <row r="153" spans="2:3" ht="12.75">
      <c r="B153" s="326"/>
      <c r="C153" s="326"/>
    </row>
    <row r="154" spans="2:3" ht="12.75">
      <c r="B154" s="326"/>
      <c r="C154" s="326"/>
    </row>
    <row r="155" spans="2:3" ht="12.75">
      <c r="B155" s="326"/>
      <c r="C155" s="326"/>
    </row>
    <row r="156" spans="2:3" ht="12.75">
      <c r="B156" s="326"/>
      <c r="C156" s="326"/>
    </row>
    <row r="157" spans="2:3" ht="12.75">
      <c r="B157" s="326"/>
      <c r="C157" s="326"/>
    </row>
    <row r="158" spans="2:3" ht="12.75">
      <c r="B158" s="326"/>
      <c r="C158" s="326"/>
    </row>
    <row r="159" spans="2:3" ht="12.75">
      <c r="B159" s="326"/>
      <c r="C159" s="326"/>
    </row>
    <row r="160" spans="2:3" ht="12.75">
      <c r="B160" s="326"/>
      <c r="C160" s="326"/>
    </row>
    <row r="161" spans="2:3" ht="12.75">
      <c r="B161" s="326"/>
      <c r="C161" s="326"/>
    </row>
    <row r="162" spans="2:3" ht="12.75">
      <c r="B162" s="326"/>
      <c r="C162" s="326"/>
    </row>
    <row r="163" spans="2:3" ht="12.75">
      <c r="B163" s="326"/>
      <c r="C163" s="326"/>
    </row>
    <row r="164" spans="2:3" ht="12.75">
      <c r="B164" s="326"/>
      <c r="C164" s="326"/>
    </row>
    <row r="165" spans="2:3" ht="12.75">
      <c r="B165" s="326"/>
      <c r="C165" s="326"/>
    </row>
    <row r="166" spans="2:3" ht="12.75">
      <c r="B166" s="326"/>
      <c r="C166" s="326"/>
    </row>
    <row r="167" spans="2:3" ht="12.75">
      <c r="B167" s="326"/>
      <c r="C167" s="326"/>
    </row>
    <row r="168" spans="2:3" ht="12.75">
      <c r="B168" s="326"/>
      <c r="C168" s="326"/>
    </row>
    <row r="169" spans="2:3" ht="12.75">
      <c r="B169" s="326"/>
      <c r="C169" s="326"/>
    </row>
    <row r="170" spans="2:3" ht="12.75">
      <c r="B170" s="326"/>
      <c r="C170" s="326"/>
    </row>
    <row r="171" spans="2:3" ht="12.75">
      <c r="B171" s="326"/>
      <c r="C171" s="326"/>
    </row>
    <row r="172" spans="2:3" ht="12.75">
      <c r="B172" s="326"/>
      <c r="C172" s="326"/>
    </row>
    <row r="173" spans="2:3" ht="12.75">
      <c r="B173" s="326"/>
      <c r="C173" s="326"/>
    </row>
    <row r="174" spans="2:3" ht="12.75">
      <c r="B174" s="326"/>
      <c r="C174" s="326"/>
    </row>
    <row r="175" spans="2:3" ht="12.75">
      <c r="B175" s="326"/>
      <c r="C175" s="326"/>
    </row>
    <row r="176" spans="2:3" ht="12.75">
      <c r="B176" s="326"/>
      <c r="C176" s="326"/>
    </row>
    <row r="177" spans="2:3" ht="12.75">
      <c r="B177" s="326"/>
      <c r="C177" s="326"/>
    </row>
    <row r="178" spans="2:3" ht="12.75">
      <c r="B178" s="326"/>
      <c r="C178" s="326"/>
    </row>
    <row r="179" spans="2:3" ht="12.75">
      <c r="B179" s="326"/>
      <c r="C179" s="326"/>
    </row>
    <row r="180" spans="2:3" ht="12.75">
      <c r="B180" s="326"/>
      <c r="C180" s="326"/>
    </row>
    <row r="181" spans="2:3" ht="12.75">
      <c r="B181" s="326"/>
      <c r="C181" s="326"/>
    </row>
    <row r="182" spans="2:3" ht="12.75">
      <c r="B182" s="326"/>
      <c r="C182" s="326"/>
    </row>
    <row r="183" spans="2:3" ht="12.75">
      <c r="B183" s="326"/>
      <c r="C183" s="326"/>
    </row>
    <row r="184" spans="2:3" ht="12.75">
      <c r="B184" s="326"/>
      <c r="C184" s="326"/>
    </row>
    <row r="185" spans="2:3" ht="12.75">
      <c r="B185" s="326"/>
      <c r="C185" s="326"/>
    </row>
    <row r="186" spans="2:3" ht="12.75">
      <c r="B186" s="326"/>
      <c r="C186" s="326"/>
    </row>
    <row r="187" spans="2:3" ht="12.75">
      <c r="B187" s="326"/>
      <c r="C187" s="326"/>
    </row>
    <row r="188" spans="2:3" ht="12.75">
      <c r="B188" s="326"/>
      <c r="C188" s="326"/>
    </row>
    <row r="189" spans="2:3" ht="12.75">
      <c r="B189" s="326"/>
      <c r="C189" s="326"/>
    </row>
    <row r="190" spans="2:3" ht="12.75">
      <c r="B190" s="326"/>
      <c r="C190" s="326"/>
    </row>
    <row r="191" spans="2:3" ht="12.75">
      <c r="B191" s="326"/>
      <c r="C191" s="326"/>
    </row>
    <row r="192" spans="2:3" ht="12.75">
      <c r="B192" s="326"/>
      <c r="C192" s="326"/>
    </row>
    <row r="193" spans="2:3" ht="12.75">
      <c r="B193" s="326"/>
      <c r="C193" s="326"/>
    </row>
    <row r="194" spans="2:3" ht="12.75">
      <c r="B194" s="326"/>
      <c r="C194" s="326"/>
    </row>
    <row r="195" spans="2:3" ht="12.75">
      <c r="B195" s="326"/>
      <c r="C195" s="326"/>
    </row>
    <row r="196" spans="2:3" ht="12.75">
      <c r="B196" s="326"/>
      <c r="C196" s="326"/>
    </row>
    <row r="197" spans="2:3" ht="12.75">
      <c r="B197" s="326"/>
      <c r="C197" s="326"/>
    </row>
    <row r="198" spans="2:3" ht="12.75">
      <c r="B198" s="326"/>
      <c r="C198" s="326"/>
    </row>
    <row r="199" spans="2:3" ht="12.75">
      <c r="B199" s="326"/>
      <c r="C199" s="326"/>
    </row>
    <row r="200" spans="2:3" ht="12.75">
      <c r="B200" s="326"/>
      <c r="C200" s="326"/>
    </row>
    <row r="201" spans="2:3" ht="12.75">
      <c r="B201" s="326"/>
      <c r="C201" s="326"/>
    </row>
    <row r="202" spans="2:3" ht="12.75">
      <c r="B202" s="326"/>
      <c r="C202" s="326"/>
    </row>
    <row r="203" spans="2:3" ht="12.75">
      <c r="B203" s="326"/>
      <c r="C203" s="326"/>
    </row>
    <row r="204" spans="2:3" ht="12.75">
      <c r="B204" s="326"/>
      <c r="C204" s="326"/>
    </row>
    <row r="205" spans="2:3" ht="12.75">
      <c r="B205" s="326"/>
      <c r="C205" s="326"/>
    </row>
    <row r="206" spans="2:3" ht="12.75">
      <c r="B206" s="326"/>
      <c r="C206" s="326"/>
    </row>
    <row r="207" spans="2:3" ht="12.75">
      <c r="B207" s="326"/>
      <c r="C207" s="326"/>
    </row>
    <row r="208" spans="2:3" ht="12.75">
      <c r="B208" s="326"/>
      <c r="C208" s="326"/>
    </row>
    <row r="209" spans="2:3" ht="12.75">
      <c r="B209" s="326"/>
      <c r="C209" s="326"/>
    </row>
    <row r="210" spans="2:3" ht="12.75">
      <c r="B210" s="326"/>
      <c r="C210" s="326"/>
    </row>
    <row r="211" spans="2:3" ht="12.75">
      <c r="B211" s="326"/>
      <c r="C211" s="326"/>
    </row>
    <row r="212" spans="2:3" ht="12.75">
      <c r="B212" s="326"/>
      <c r="C212" s="326"/>
    </row>
    <row r="213" spans="2:3" ht="12.75">
      <c r="B213" s="326"/>
      <c r="C213" s="326"/>
    </row>
    <row r="214" spans="2:3" ht="12.75">
      <c r="B214" s="326"/>
      <c r="C214" s="326"/>
    </row>
    <row r="215" spans="2:3" ht="12.75">
      <c r="B215" s="326"/>
      <c r="C215" s="326"/>
    </row>
    <row r="216" spans="2:3" ht="12.75">
      <c r="B216" s="326"/>
      <c r="C216" s="326"/>
    </row>
    <row r="217" spans="2:3" ht="12.75">
      <c r="B217" s="326"/>
      <c r="C217" s="326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workbookViewId="0" topLeftCell="A1">
      <selection activeCell="B34" sqref="B34"/>
    </sheetView>
  </sheetViews>
  <sheetFormatPr defaultColWidth="9.140625" defaultRowHeight="12.75"/>
  <cols>
    <col min="1" max="1" width="48.8515625" style="323" customWidth="1"/>
    <col min="2" max="3" width="17.28125" style="322" customWidth="1"/>
    <col min="4" max="4" width="12.28125" style="323" customWidth="1"/>
    <col min="5" max="16384" width="9.140625" style="321" customWidth="1"/>
  </cols>
  <sheetData>
    <row r="1" spans="1:4" s="318" customFormat="1" ht="15">
      <c r="A1" s="358" t="s">
        <v>312</v>
      </c>
      <c r="B1" s="324"/>
      <c r="C1" s="324"/>
      <c r="D1" s="325"/>
    </row>
    <row r="2" spans="1:5" ht="25.5">
      <c r="A2" s="360" t="s">
        <v>266</v>
      </c>
      <c r="B2" s="370" t="s">
        <v>311</v>
      </c>
      <c r="C2" s="370" t="s">
        <v>310</v>
      </c>
      <c r="D2" s="342" t="s">
        <v>294</v>
      </c>
      <c r="E2" s="320"/>
    </row>
    <row r="3" spans="1:4" ht="8.25" customHeight="1">
      <c r="A3" s="326"/>
      <c r="B3" s="326"/>
      <c r="C3" s="326"/>
      <c r="D3" s="326"/>
    </row>
    <row r="4" spans="1:4" ht="16.5" customHeight="1">
      <c r="A4" s="9" t="s">
        <v>313</v>
      </c>
      <c r="B4" s="326"/>
      <c r="C4" s="326"/>
      <c r="D4" s="326"/>
    </row>
    <row r="5" spans="1:4" ht="8.25" customHeight="1">
      <c r="A5" s="356"/>
      <c r="B5" s="326"/>
      <c r="C5" s="326"/>
      <c r="D5" s="326"/>
    </row>
    <row r="6" spans="1:4" ht="16.5" customHeight="1">
      <c r="A6" s="9" t="s">
        <v>314</v>
      </c>
      <c r="B6" s="326"/>
      <c r="C6" s="326"/>
      <c r="D6" s="326"/>
    </row>
    <row r="7" spans="1:6" ht="25.5">
      <c r="A7" s="371" t="s">
        <v>315</v>
      </c>
      <c r="B7" s="326">
        <v>444106</v>
      </c>
      <c r="C7" s="326">
        <v>421661</v>
      </c>
      <c r="D7" s="326">
        <f>+B7-C7</f>
        <v>22445</v>
      </c>
      <c r="F7" s="326"/>
    </row>
    <row r="8" spans="1:6" ht="25.5">
      <c r="A8" s="371" t="s">
        <v>316</v>
      </c>
      <c r="B8" s="326">
        <v>1602</v>
      </c>
      <c r="C8" s="326">
        <v>2141</v>
      </c>
      <c r="D8" s="326">
        <f>+B8-C8</f>
        <v>-539</v>
      </c>
      <c r="F8" s="326"/>
    </row>
    <row r="9" spans="1:4" ht="12.75">
      <c r="A9" s="361" t="s">
        <v>317</v>
      </c>
      <c r="B9" s="327">
        <f>+B7+B8</f>
        <v>445708</v>
      </c>
      <c r="C9" s="327">
        <f>+C7+C8</f>
        <v>423802</v>
      </c>
      <c r="D9" s="327">
        <f>+B9-C9</f>
        <v>21906</v>
      </c>
    </row>
    <row r="10" spans="1:4" ht="8.25" customHeight="1">
      <c r="A10" s="9"/>
      <c r="B10" s="328"/>
      <c r="C10" s="328"/>
      <c r="D10" s="328"/>
    </row>
    <row r="11" spans="1:4" ht="14.25" customHeight="1">
      <c r="A11" s="9" t="s">
        <v>318</v>
      </c>
      <c r="B11" s="328"/>
      <c r="C11" s="328"/>
      <c r="D11" s="328"/>
    </row>
    <row r="12" spans="1:6" ht="12.75">
      <c r="A12" s="356" t="s">
        <v>319</v>
      </c>
      <c r="B12" s="329">
        <v>379025</v>
      </c>
      <c r="C12" s="329">
        <v>443164</v>
      </c>
      <c r="D12" s="329">
        <f aca="true" t="shared" si="0" ref="D12:D18">+B12-C12</f>
        <v>-64139</v>
      </c>
      <c r="F12" s="329"/>
    </row>
    <row r="13" spans="1:4" s="326" customFormat="1" ht="12.75">
      <c r="A13" s="349" t="s">
        <v>268</v>
      </c>
      <c r="B13" s="350">
        <v>2900</v>
      </c>
      <c r="C13" s="350">
        <v>16000</v>
      </c>
      <c r="D13" s="350">
        <f t="shared" si="0"/>
        <v>-13100</v>
      </c>
    </row>
    <row r="14" spans="1:4" ht="12.75">
      <c r="A14" s="356" t="s">
        <v>320</v>
      </c>
      <c r="B14" s="347">
        <v>61800</v>
      </c>
      <c r="C14" s="347">
        <v>61859</v>
      </c>
      <c r="D14" s="329">
        <f t="shared" si="0"/>
        <v>-59</v>
      </c>
    </row>
    <row r="15" spans="1:4" ht="12.75">
      <c r="A15" s="356" t="s">
        <v>321</v>
      </c>
      <c r="B15" s="329">
        <v>22536</v>
      </c>
      <c r="C15" s="329">
        <v>22965</v>
      </c>
      <c r="D15" s="329">
        <f t="shared" si="0"/>
        <v>-429</v>
      </c>
    </row>
    <row r="16" spans="1:4" ht="12.75">
      <c r="A16" s="356" t="s">
        <v>322</v>
      </c>
      <c r="B16" s="326"/>
      <c r="C16" s="326"/>
      <c r="D16" s="326">
        <f t="shared" si="0"/>
        <v>0</v>
      </c>
    </row>
    <row r="17" spans="1:4" ht="12.75">
      <c r="A17" s="356" t="s">
        <v>323</v>
      </c>
      <c r="B17" s="329">
        <f>4958+1003</f>
        <v>5961</v>
      </c>
      <c r="C17" s="329">
        <f>1003+5482</f>
        <v>6485</v>
      </c>
      <c r="D17" s="329">
        <f>+B17-C17</f>
        <v>-524</v>
      </c>
    </row>
    <row r="18" spans="1:4" ht="12.75">
      <c r="A18" s="63" t="s">
        <v>324</v>
      </c>
      <c r="B18" s="329">
        <v>28753</v>
      </c>
      <c r="C18" s="329">
        <f>29644+50</f>
        <v>29694</v>
      </c>
      <c r="D18" s="329">
        <f t="shared" si="0"/>
        <v>-941</v>
      </c>
    </row>
    <row r="19" spans="1:4" ht="12.75">
      <c r="A19" s="361" t="s">
        <v>325</v>
      </c>
      <c r="B19" s="327">
        <f>SUM(B12:B18)-B13</f>
        <v>498075</v>
      </c>
      <c r="C19" s="327">
        <f>SUM(C12:C18)-C13</f>
        <v>564167</v>
      </c>
      <c r="D19" s="327">
        <f>SUM(D12:D18)-D13</f>
        <v>-66092</v>
      </c>
    </row>
    <row r="20" spans="1:4" ht="7.5" customHeight="1">
      <c r="A20" s="9"/>
      <c r="B20" s="330"/>
      <c r="C20" s="330"/>
      <c r="D20" s="330"/>
    </row>
    <row r="21" spans="1:4" ht="14.25" customHeight="1">
      <c r="A21" s="9" t="s">
        <v>326</v>
      </c>
      <c r="B21" s="330"/>
      <c r="C21" s="330"/>
      <c r="D21" s="330"/>
    </row>
    <row r="22" spans="1:6" ht="12.75">
      <c r="A22" s="356" t="s">
        <v>327</v>
      </c>
      <c r="B22" s="326">
        <v>130081</v>
      </c>
      <c r="C22" s="326">
        <v>113178</v>
      </c>
      <c r="D22" s="326">
        <f aca="true" t="shared" si="1" ref="D22:D29">+B22-C22</f>
        <v>16903</v>
      </c>
      <c r="F22" s="326"/>
    </row>
    <row r="23" spans="1:4" ht="12.75">
      <c r="A23" s="356" t="s">
        <v>328</v>
      </c>
      <c r="B23" s="326">
        <v>385439</v>
      </c>
      <c r="C23" s="326">
        <v>345987</v>
      </c>
      <c r="D23" s="326">
        <f t="shared" si="1"/>
        <v>39452</v>
      </c>
    </row>
    <row r="24" spans="1:4" s="326" customFormat="1" ht="12.75">
      <c r="A24" s="349" t="s">
        <v>268</v>
      </c>
      <c r="B24" s="350">
        <v>12143</v>
      </c>
      <c r="C24" s="350">
        <v>13242</v>
      </c>
      <c r="D24" s="350">
        <f t="shared" si="1"/>
        <v>-1099</v>
      </c>
    </row>
    <row r="25" spans="1:4" ht="12.75">
      <c r="A25" s="356" t="s">
        <v>322</v>
      </c>
      <c r="B25" s="326">
        <v>36167</v>
      </c>
      <c r="C25" s="326">
        <v>18952</v>
      </c>
      <c r="D25" s="326">
        <f t="shared" si="1"/>
        <v>17215</v>
      </c>
    </row>
    <row r="26" spans="1:4" ht="12.75">
      <c r="A26" s="356" t="s">
        <v>329</v>
      </c>
      <c r="B26" s="326">
        <f>69231+5844</f>
        <v>75075</v>
      </c>
      <c r="C26" s="326">
        <f>10120+69447</f>
        <v>79567</v>
      </c>
      <c r="D26" s="326">
        <f t="shared" si="1"/>
        <v>-4492</v>
      </c>
    </row>
    <row r="27" spans="1:4" s="326" customFormat="1" ht="12.75">
      <c r="A27" s="349" t="s">
        <v>268</v>
      </c>
      <c r="B27" s="350">
        <v>391</v>
      </c>
      <c r="C27" s="350">
        <v>607</v>
      </c>
      <c r="D27" s="350">
        <f>+B27-C27</f>
        <v>-216</v>
      </c>
    </row>
    <row r="28" spans="1:4" ht="12.75">
      <c r="A28" s="356" t="s">
        <v>330</v>
      </c>
      <c r="B28" s="326">
        <v>17906</v>
      </c>
      <c r="C28" s="326">
        <v>19167</v>
      </c>
      <c r="D28" s="326">
        <f t="shared" si="1"/>
        <v>-1261</v>
      </c>
    </row>
    <row r="29" spans="1:4" ht="12.75">
      <c r="A29" s="372" t="s">
        <v>331</v>
      </c>
      <c r="B29" s="327">
        <f>SUM(B22:B28)-B24-B27</f>
        <v>644668</v>
      </c>
      <c r="C29" s="327">
        <f>SUM(C22:C28)-C24-C27</f>
        <v>576851</v>
      </c>
      <c r="D29" s="327">
        <f t="shared" si="1"/>
        <v>67817</v>
      </c>
    </row>
    <row r="30" spans="1:4" ht="7.5" customHeight="1">
      <c r="A30" s="356"/>
      <c r="B30" s="326"/>
      <c r="C30" s="326"/>
      <c r="D30" s="326"/>
    </row>
    <row r="31" spans="1:4" ht="13.5" thickBot="1">
      <c r="A31" s="362" t="s">
        <v>332</v>
      </c>
      <c r="B31" s="331">
        <f>+B29+B19+B9</f>
        <v>1588451</v>
      </c>
      <c r="C31" s="331">
        <f>+C29+C19+C9</f>
        <v>1564820</v>
      </c>
      <c r="D31" s="331">
        <f>+B31-C31</f>
        <v>23631</v>
      </c>
    </row>
    <row r="32" spans="1:4" ht="13.5" thickTop="1">
      <c r="A32" s="326"/>
      <c r="B32" s="326"/>
      <c r="C32" s="326"/>
      <c r="D32" s="326"/>
    </row>
    <row r="33" spans="1:3" ht="15">
      <c r="A33" s="326"/>
      <c r="B33" s="323"/>
      <c r="C33" s="323"/>
    </row>
    <row r="34" spans="2:3" ht="15">
      <c r="B34" s="323"/>
      <c r="C34" s="323"/>
    </row>
    <row r="35" spans="2:3" ht="15">
      <c r="B35" s="323"/>
      <c r="C35" s="323"/>
    </row>
    <row r="36" spans="2:3" ht="15">
      <c r="B36" s="323"/>
      <c r="C36" s="323"/>
    </row>
    <row r="37" spans="2:3" ht="15"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4" ht="15">
      <c r="B130" s="323"/>
      <c r="C130" s="323"/>
      <c r="D130" s="323" t="e">
        <f>+D128+D125+D92+#REF!+D82+#REF!</f>
        <v>#REF!</v>
      </c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3" ht="15">
      <c r="B134" s="323"/>
      <c r="C134" s="323"/>
    </row>
    <row r="135" spans="2:3" ht="15">
      <c r="B135" s="323"/>
      <c r="C135" s="323"/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workbookViewId="0" topLeftCell="A1">
      <selection activeCell="A42" sqref="A42"/>
    </sheetView>
  </sheetViews>
  <sheetFormatPr defaultColWidth="9.140625" defaultRowHeight="12.75"/>
  <cols>
    <col min="1" max="1" width="44.140625" style="0" customWidth="1"/>
    <col min="2" max="2" width="15.421875" style="0" customWidth="1"/>
    <col min="3" max="3" width="15.8515625" style="0" customWidth="1"/>
    <col min="4" max="4" width="11.8515625" style="0" customWidth="1"/>
  </cols>
  <sheetData>
    <row r="1" ht="12.75">
      <c r="A1" s="368" t="s">
        <v>295</v>
      </c>
    </row>
    <row r="2" spans="1:4" ht="27" customHeight="1">
      <c r="A2" s="360" t="s">
        <v>266</v>
      </c>
      <c r="B2" s="370" t="s">
        <v>311</v>
      </c>
      <c r="C2" s="370" t="s">
        <v>310</v>
      </c>
      <c r="D2" s="342" t="s">
        <v>294</v>
      </c>
    </row>
    <row r="3" ht="12.75">
      <c r="A3" s="356"/>
    </row>
    <row r="4" spans="1:4" ht="12.75">
      <c r="A4" s="9" t="s">
        <v>296</v>
      </c>
      <c r="B4" s="330">
        <v>140836</v>
      </c>
      <c r="C4" s="330">
        <v>200239</v>
      </c>
      <c r="D4" s="330">
        <v>-59403</v>
      </c>
    </row>
    <row r="5" spans="1:4" ht="12.75">
      <c r="A5" s="356"/>
      <c r="B5" s="326"/>
      <c r="C5" s="326"/>
      <c r="D5" s="326"/>
    </row>
    <row r="6" spans="1:4" ht="12.75">
      <c r="A6" s="356" t="s">
        <v>297</v>
      </c>
      <c r="B6" s="326">
        <v>25334</v>
      </c>
      <c r="C6" s="326">
        <f>13234-9107</f>
        <v>4127</v>
      </c>
      <c r="D6" s="326">
        <f>+B6-C6</f>
        <v>21207</v>
      </c>
    </row>
    <row r="7" spans="1:4" ht="12.75">
      <c r="A7" s="9" t="s">
        <v>298</v>
      </c>
      <c r="B7" s="330">
        <f>SUM(B6:B6)</f>
        <v>25334</v>
      </c>
      <c r="C7" s="330">
        <f>SUM(C6:C6)</f>
        <v>4127</v>
      </c>
      <c r="D7" s="330">
        <f>SUM(D6:D6)</f>
        <v>21207</v>
      </c>
    </row>
    <row r="8" spans="1:4" ht="12.75">
      <c r="A8" s="356"/>
      <c r="B8" s="326"/>
      <c r="C8" s="326"/>
      <c r="D8" s="326"/>
    </row>
    <row r="9" spans="1:4" ht="12.75">
      <c r="A9" s="356" t="s">
        <v>299</v>
      </c>
      <c r="B9" s="326">
        <f>-6489-25677</f>
        <v>-32166</v>
      </c>
      <c r="C9" s="326">
        <v>-24473</v>
      </c>
      <c r="D9" s="326">
        <f>+B9-C9</f>
        <v>-7693</v>
      </c>
    </row>
    <row r="10" spans="1:4" ht="12.75">
      <c r="A10" s="356" t="s">
        <v>300</v>
      </c>
      <c r="B10" s="326">
        <v>-67053</v>
      </c>
      <c r="C10" s="326">
        <v>-58812</v>
      </c>
      <c r="D10" s="326">
        <f>+B10-C10</f>
        <v>-8241</v>
      </c>
    </row>
    <row r="11" spans="1:4" ht="12.75">
      <c r="A11" s="356" t="s">
        <v>301</v>
      </c>
      <c r="B11" s="326">
        <v>-25932</v>
      </c>
      <c r="C11" s="326">
        <v>-26599</v>
      </c>
      <c r="D11" s="326">
        <f>+B11-C11</f>
        <v>667</v>
      </c>
    </row>
    <row r="12" spans="1:4" ht="12.75">
      <c r="A12" s="356" t="s">
        <v>302</v>
      </c>
      <c r="B12" s="326">
        <v>-782</v>
      </c>
      <c r="C12" s="326">
        <v>-758</v>
      </c>
      <c r="D12" s="326">
        <f>+B12-C12</f>
        <v>-24</v>
      </c>
    </row>
    <row r="13" spans="1:4" ht="12.75">
      <c r="A13" s="356" t="s">
        <v>303</v>
      </c>
      <c r="B13" s="326">
        <v>-4148</v>
      </c>
      <c r="C13" s="326">
        <v>-2536</v>
      </c>
      <c r="D13" s="326">
        <f>+B13-C13</f>
        <v>-1612</v>
      </c>
    </row>
    <row r="14" spans="1:4" ht="12.75">
      <c r="A14" s="9" t="s">
        <v>304</v>
      </c>
      <c r="B14" s="330">
        <f>SUM(B9:B13)</f>
        <v>-130081</v>
      </c>
      <c r="C14" s="330">
        <f>SUM(C9:C13)</f>
        <v>-113178</v>
      </c>
      <c r="D14" s="330">
        <f>SUM(D9:D13)</f>
        <v>-16903</v>
      </c>
    </row>
    <row r="15" spans="1:4" ht="12.75">
      <c r="A15" s="356"/>
      <c r="B15" s="326"/>
      <c r="C15" s="326"/>
      <c r="D15" s="326"/>
    </row>
    <row r="16" spans="1:4" ht="12.75">
      <c r="A16" s="9" t="s">
        <v>305</v>
      </c>
      <c r="B16" s="330">
        <f>+B14+B7+B4</f>
        <v>36089</v>
      </c>
      <c r="C16" s="330">
        <f>+C14+C7+C4</f>
        <v>91188</v>
      </c>
      <c r="D16" s="330">
        <f>+D14+D7+D4</f>
        <v>-55099</v>
      </c>
    </row>
    <row r="17" spans="1:4" ht="12.75">
      <c r="A17" s="356"/>
      <c r="B17" s="326"/>
      <c r="C17" s="326"/>
      <c r="D17" s="326"/>
    </row>
    <row r="18" spans="1:4" ht="12.75">
      <c r="A18" s="356" t="s">
        <v>306</v>
      </c>
      <c r="B18" s="326">
        <v>-223075</v>
      </c>
      <c r="C18" s="326">
        <v>-289872</v>
      </c>
      <c r="D18" s="326">
        <f>+B18-C18</f>
        <v>66797</v>
      </c>
    </row>
    <row r="19" spans="1:4" ht="12.75">
      <c r="A19" s="356" t="s">
        <v>307</v>
      </c>
      <c r="B19" s="326">
        <v>-138321</v>
      </c>
      <c r="C19" s="326">
        <v>-137665</v>
      </c>
      <c r="D19" s="326">
        <f>+B19-C19</f>
        <v>-656</v>
      </c>
    </row>
    <row r="20" spans="1:4" ht="12.75">
      <c r="A20" s="356" t="s">
        <v>302</v>
      </c>
      <c r="B20" s="326">
        <v>-7672</v>
      </c>
      <c r="C20" s="326">
        <v>-8262</v>
      </c>
      <c r="D20" s="326">
        <f>+B20-C20</f>
        <v>590</v>
      </c>
    </row>
    <row r="21" spans="1:4" ht="12.75">
      <c r="A21" s="356" t="s">
        <v>308</v>
      </c>
      <c r="B21" s="326">
        <v>-9957</v>
      </c>
      <c r="C21" s="326">
        <v>-7365</v>
      </c>
      <c r="D21" s="326">
        <f>+B21-C21</f>
        <v>-2592</v>
      </c>
    </row>
    <row r="22" spans="1:4" ht="12.75">
      <c r="A22" s="9" t="s">
        <v>309</v>
      </c>
      <c r="B22" s="330">
        <f>SUM(B18:B21)</f>
        <v>-379025</v>
      </c>
      <c r="C22" s="330">
        <f>SUM(C18:C21)</f>
        <v>-443164</v>
      </c>
      <c r="D22" s="330">
        <f>SUM(D18:D21)</f>
        <v>64139</v>
      </c>
    </row>
    <row r="23" spans="1:4" ht="13.5" thickBot="1">
      <c r="A23" s="356"/>
      <c r="B23" s="351"/>
      <c r="C23" s="351"/>
      <c r="D23" s="351"/>
    </row>
    <row r="24" spans="1:4" ht="13.5" thickBot="1">
      <c r="A24" s="348" t="s">
        <v>353</v>
      </c>
      <c r="B24" s="352">
        <f>+B22+B16</f>
        <v>-342936</v>
      </c>
      <c r="C24" s="352">
        <f>+C22+C16</f>
        <v>-351976</v>
      </c>
      <c r="D24" s="352">
        <f>+D22+D16</f>
        <v>9040</v>
      </c>
    </row>
    <row r="25" ht="12.75">
      <c r="A25" s="369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6"/>
  <sheetViews>
    <sheetView workbookViewId="0" topLeftCell="A1">
      <selection activeCell="B7" sqref="B7"/>
    </sheetView>
  </sheetViews>
  <sheetFormatPr defaultColWidth="9.140625" defaultRowHeight="12.75"/>
  <cols>
    <col min="1" max="1" width="46.7109375" style="326" bestFit="1" customWidth="1"/>
    <col min="2" max="2" width="13.421875" style="340" customWidth="1"/>
    <col min="3" max="3" width="13.57421875" style="340" customWidth="1"/>
    <col min="4" max="4" width="13.57421875" style="326" customWidth="1"/>
    <col min="5" max="16384" width="9.140625" style="343" customWidth="1"/>
  </cols>
  <sheetData>
    <row r="1" spans="1:4" s="319" customFormat="1" ht="12.75">
      <c r="A1" s="358" t="s">
        <v>265</v>
      </c>
      <c r="B1" s="341"/>
      <c r="C1" s="341"/>
      <c r="D1" s="318"/>
    </row>
    <row r="2" spans="1:4" ht="25.5">
      <c r="A2" s="360" t="s">
        <v>266</v>
      </c>
      <c r="B2" s="354" t="s">
        <v>263</v>
      </c>
      <c r="C2" s="354" t="s">
        <v>264</v>
      </c>
      <c r="D2" s="342" t="s">
        <v>294</v>
      </c>
    </row>
    <row r="3" spans="1:4" ht="12.75">
      <c r="A3" s="344"/>
      <c r="B3" s="328"/>
      <c r="C3" s="328"/>
      <c r="D3" s="328"/>
    </row>
    <row r="4" spans="1:4" ht="12.75">
      <c r="A4" s="358" t="s">
        <v>267</v>
      </c>
      <c r="B4" s="330">
        <v>1176301</v>
      </c>
      <c r="C4" s="330">
        <v>1173149</v>
      </c>
      <c r="D4" s="330">
        <f>+B4-C4</f>
        <v>3152</v>
      </c>
    </row>
    <row r="5" spans="1:4" ht="12.75">
      <c r="A5" s="359" t="s">
        <v>268</v>
      </c>
      <c r="B5" s="350">
        <v>758</v>
      </c>
      <c r="C5" s="350">
        <v>7</v>
      </c>
      <c r="D5" s="350">
        <f aca="true" t="shared" si="0" ref="D5:D15">+B5-C5</f>
        <v>751</v>
      </c>
    </row>
    <row r="6" spans="1:4" ht="12.75">
      <c r="A6" s="358"/>
      <c r="B6" s="330"/>
      <c r="C6" s="330"/>
      <c r="D6" s="330"/>
    </row>
    <row r="7" spans="1:4" ht="12.75">
      <c r="A7" s="63" t="s">
        <v>269</v>
      </c>
      <c r="B7" s="326">
        <v>682769</v>
      </c>
      <c r="C7" s="326">
        <v>679955</v>
      </c>
      <c r="D7" s="326">
        <f t="shared" si="0"/>
        <v>2814</v>
      </c>
    </row>
    <row r="8" spans="1:4" ht="12.75">
      <c r="A8" s="359" t="s">
        <v>268</v>
      </c>
      <c r="B8" s="350">
        <v>33035</v>
      </c>
      <c r="C8" s="350">
        <v>25269</v>
      </c>
      <c r="D8" s="350">
        <f t="shared" si="0"/>
        <v>7766</v>
      </c>
    </row>
    <row r="9" spans="1:4" ht="12.75">
      <c r="A9" s="63" t="s">
        <v>270</v>
      </c>
      <c r="B9" s="326">
        <v>202726</v>
      </c>
      <c r="C9" s="326">
        <v>211078</v>
      </c>
      <c r="D9" s="326">
        <f t="shared" si="0"/>
        <v>-8352</v>
      </c>
    </row>
    <row r="10" spans="1:4" ht="12.75">
      <c r="A10" s="359" t="s">
        <v>268</v>
      </c>
      <c r="B10" s="350">
        <v>4122</v>
      </c>
      <c r="C10" s="350">
        <v>2386</v>
      </c>
      <c r="D10" s="350">
        <f t="shared" si="0"/>
        <v>1736</v>
      </c>
    </row>
    <row r="11" spans="1:4" ht="12.75">
      <c r="A11" s="63" t="s">
        <v>271</v>
      </c>
      <c r="B11" s="326">
        <v>187712</v>
      </c>
      <c r="C11" s="326">
        <v>186915</v>
      </c>
      <c r="D11" s="326">
        <f t="shared" si="0"/>
        <v>797</v>
      </c>
    </row>
    <row r="12" spans="1:4" ht="12.75">
      <c r="A12" s="63" t="s">
        <v>272</v>
      </c>
      <c r="B12" s="326">
        <v>27048</v>
      </c>
      <c r="C12" s="326">
        <v>27535</v>
      </c>
      <c r="D12" s="326">
        <f t="shared" si="0"/>
        <v>-487</v>
      </c>
    </row>
    <row r="13" spans="1:4" ht="12.75">
      <c r="A13" s="63" t="s">
        <v>273</v>
      </c>
      <c r="B13" s="326">
        <v>37140</v>
      </c>
      <c r="C13" s="326">
        <v>41449</v>
      </c>
      <c r="D13" s="326">
        <f t="shared" si="0"/>
        <v>-4309</v>
      </c>
    </row>
    <row r="14" spans="1:4" ht="12.75">
      <c r="A14" s="63" t="s">
        <v>274</v>
      </c>
      <c r="B14" s="326">
        <v>87878</v>
      </c>
      <c r="C14" s="326">
        <v>97965</v>
      </c>
      <c r="D14" s="326">
        <f t="shared" si="0"/>
        <v>-10087</v>
      </c>
    </row>
    <row r="15" spans="1:4" ht="12.75">
      <c r="A15" s="359" t="s">
        <v>268</v>
      </c>
      <c r="B15" s="350">
        <v>1309</v>
      </c>
      <c r="C15" s="350">
        <v>1159</v>
      </c>
      <c r="D15" s="350">
        <f t="shared" si="0"/>
        <v>150</v>
      </c>
    </row>
    <row r="16" spans="1:4" ht="12.75">
      <c r="A16" s="63" t="s">
        <v>275</v>
      </c>
      <c r="B16" s="326">
        <v>18639</v>
      </c>
      <c r="C16" s="326">
        <v>21059</v>
      </c>
      <c r="D16" s="326">
        <f>+B16-C16</f>
        <v>-2420</v>
      </c>
    </row>
    <row r="17" spans="1:4" ht="12.75">
      <c r="A17" s="364" t="s">
        <v>268</v>
      </c>
      <c r="B17" s="350">
        <v>32</v>
      </c>
      <c r="C17" s="350">
        <v>0</v>
      </c>
      <c r="D17" s="350">
        <f>+B17-C17</f>
        <v>32</v>
      </c>
    </row>
    <row r="18" spans="1:4" ht="13.5" thickBot="1">
      <c r="A18" s="363" t="s">
        <v>276</v>
      </c>
      <c r="B18" s="345">
        <f>+B4-B7-B9-B11-B12-B13+B14-B16</f>
        <v>108145</v>
      </c>
      <c r="C18" s="345">
        <f>+C4-C7-C9-C11-C12-C13+C14-C16</f>
        <v>103123</v>
      </c>
      <c r="D18" s="345">
        <f>+B18-C18</f>
        <v>5022</v>
      </c>
    </row>
    <row r="19" spans="1:3" ht="13.5" thickTop="1">
      <c r="A19" s="356"/>
      <c r="B19" s="326"/>
      <c r="C19" s="326"/>
    </row>
    <row r="20" spans="1:4" ht="12.75">
      <c r="A20" s="356" t="s">
        <v>277</v>
      </c>
      <c r="B20" s="326">
        <v>11</v>
      </c>
      <c r="C20" s="326">
        <v>172</v>
      </c>
      <c r="D20" s="326">
        <f aca="true" t="shared" si="1" ref="D20:D25">+B20-C20</f>
        <v>-161</v>
      </c>
    </row>
    <row r="21" spans="1:4" ht="12.75">
      <c r="A21" s="356" t="s">
        <v>278</v>
      </c>
      <c r="B21" s="326">
        <v>1927</v>
      </c>
      <c r="C21" s="326">
        <v>3306</v>
      </c>
      <c r="D21" s="326">
        <f t="shared" si="1"/>
        <v>-1379</v>
      </c>
    </row>
    <row r="22" spans="1:4" ht="12.75">
      <c r="A22" s="349" t="s">
        <v>268</v>
      </c>
      <c r="B22" s="350">
        <v>3</v>
      </c>
      <c r="C22" s="350"/>
      <c r="D22" s="350">
        <f t="shared" si="1"/>
        <v>3</v>
      </c>
    </row>
    <row r="23" spans="1:4" ht="12.75">
      <c r="A23" s="356" t="s">
        <v>279</v>
      </c>
      <c r="B23" s="326">
        <v>21399</v>
      </c>
      <c r="C23" s="326">
        <v>26205</v>
      </c>
      <c r="D23" s="326">
        <f t="shared" si="1"/>
        <v>-4806</v>
      </c>
    </row>
    <row r="24" spans="1:4" ht="12.75">
      <c r="A24" s="349" t="s">
        <v>268</v>
      </c>
      <c r="B24" s="350">
        <v>104</v>
      </c>
      <c r="C24" s="350">
        <v>70</v>
      </c>
      <c r="D24" s="350">
        <f t="shared" si="1"/>
        <v>34</v>
      </c>
    </row>
    <row r="25" spans="1:4" ht="12.75">
      <c r="A25" s="365" t="s">
        <v>280</v>
      </c>
      <c r="B25" s="326">
        <v>-20</v>
      </c>
      <c r="C25" s="326">
        <v>-889</v>
      </c>
      <c r="D25" s="326">
        <f t="shared" si="1"/>
        <v>869</v>
      </c>
    </row>
    <row r="26" spans="1:4" ht="13.5" thickBot="1">
      <c r="A26" s="363" t="s">
        <v>281</v>
      </c>
      <c r="B26" s="331">
        <f>+B18+B20+B21-B23+B25</f>
        <v>88664</v>
      </c>
      <c r="C26" s="331">
        <f>+C18+C20+C21-C23+C25</f>
        <v>79507</v>
      </c>
      <c r="D26" s="331">
        <f>+D18+D20+D21-D23+D25</f>
        <v>9157</v>
      </c>
    </row>
    <row r="27" spans="1:3" ht="13.5" thickTop="1">
      <c r="A27" s="356"/>
      <c r="B27" s="326"/>
      <c r="C27" s="326"/>
    </row>
    <row r="28" spans="1:4" ht="12.75">
      <c r="A28" s="356" t="s">
        <v>282</v>
      </c>
      <c r="B28" s="330">
        <v>41938</v>
      </c>
      <c r="C28" s="330">
        <v>39397</v>
      </c>
      <c r="D28" s="330">
        <f>+B28-C28</f>
        <v>2541</v>
      </c>
    </row>
    <row r="29" spans="1:3" ht="12.75">
      <c r="A29" s="365"/>
      <c r="B29" s="326"/>
      <c r="C29" s="326"/>
    </row>
    <row r="30" spans="1:4" ht="13.5" thickBot="1">
      <c r="A30" s="366" t="s">
        <v>283</v>
      </c>
      <c r="B30" s="331">
        <f>+B26-B28</f>
        <v>46726</v>
      </c>
      <c r="C30" s="331">
        <f>+C26-C28</f>
        <v>40110</v>
      </c>
      <c r="D30" s="331">
        <f>+B30-C30</f>
        <v>6616</v>
      </c>
    </row>
    <row r="31" spans="1:4" ht="13.5" thickTop="1">
      <c r="A31" s="346"/>
      <c r="B31" s="328"/>
      <c r="C31" s="328"/>
      <c r="D31" s="328"/>
    </row>
    <row r="32" spans="1:4" ht="12.75">
      <c r="A32" s="357" t="s">
        <v>284</v>
      </c>
      <c r="B32" s="328"/>
      <c r="C32" s="328"/>
      <c r="D32" s="328"/>
    </row>
    <row r="33" spans="1:4" ht="25.5">
      <c r="A33" s="357" t="s">
        <v>285</v>
      </c>
      <c r="B33" s="330"/>
      <c r="C33" s="330"/>
      <c r="D33" s="330">
        <f>+B33-C33</f>
        <v>0</v>
      </c>
    </row>
    <row r="34" spans="1:3" ht="12.75">
      <c r="A34" s="365"/>
      <c r="B34" s="326"/>
      <c r="C34" s="326"/>
    </row>
    <row r="35" spans="1:4" ht="13.5" thickBot="1">
      <c r="A35" s="363" t="s">
        <v>286</v>
      </c>
      <c r="B35" s="331">
        <f>+B30+B33</f>
        <v>46726</v>
      </c>
      <c r="C35" s="331">
        <f>+C30+C33</f>
        <v>40110</v>
      </c>
      <c r="D35" s="331">
        <f>+B35-C35</f>
        <v>6616</v>
      </c>
    </row>
    <row r="36" spans="1:4" ht="13.5" thickTop="1">
      <c r="A36" s="9"/>
      <c r="B36" s="328"/>
      <c r="C36" s="328"/>
      <c r="D36" s="328"/>
    </row>
    <row r="37" spans="1:4" ht="12.75">
      <c r="A37" s="9" t="s">
        <v>287</v>
      </c>
      <c r="B37" s="328"/>
      <c r="C37" s="328"/>
      <c r="D37" s="328"/>
    </row>
    <row r="38" spans="1:4" ht="12.75">
      <c r="A38" s="9" t="s">
        <v>288</v>
      </c>
      <c r="B38" s="330">
        <f>+B35-B39</f>
        <v>46720</v>
      </c>
      <c r="C38" s="330">
        <f>+C35-C39</f>
        <v>39403</v>
      </c>
      <c r="D38" s="330">
        <f>+B38-C38</f>
        <v>7317</v>
      </c>
    </row>
    <row r="39" spans="1:4" ht="12.75">
      <c r="A39" s="9" t="s">
        <v>289</v>
      </c>
      <c r="B39" s="330">
        <v>6</v>
      </c>
      <c r="C39" s="330">
        <v>707</v>
      </c>
      <c r="D39" s="330">
        <f>+B39-C39</f>
        <v>-701</v>
      </c>
    </row>
    <row r="40" spans="1:4" ht="12.75">
      <c r="A40" s="9"/>
      <c r="B40" s="330"/>
      <c r="C40" s="330"/>
      <c r="D40" s="330"/>
    </row>
    <row r="41" spans="1:4" ht="12.75">
      <c r="A41" s="9" t="s">
        <v>290</v>
      </c>
      <c r="B41" s="353">
        <v>0.122</v>
      </c>
      <c r="C41" s="353">
        <v>0.105</v>
      </c>
      <c r="D41" s="353">
        <f>+B41-C41</f>
        <v>0.017</v>
      </c>
    </row>
    <row r="42" spans="1:4" ht="12.75">
      <c r="A42" s="9" t="s">
        <v>291</v>
      </c>
      <c r="B42" s="353">
        <v>0.121</v>
      </c>
      <c r="C42" s="353">
        <v>0.105</v>
      </c>
      <c r="D42" s="353">
        <f>+B42-C42</f>
        <v>0.016</v>
      </c>
    </row>
    <row r="43" spans="2:3" ht="12.75">
      <c r="B43" s="326"/>
      <c r="C43" s="326"/>
    </row>
    <row r="44" spans="1:3" ht="12.75">
      <c r="A44" s="367" t="s">
        <v>292</v>
      </c>
      <c r="B44" s="326"/>
      <c r="C44" s="326"/>
    </row>
    <row r="45" spans="1:3" ht="12.75">
      <c r="A45" s="355" t="s">
        <v>293</v>
      </c>
      <c r="B45" s="326"/>
      <c r="C45" s="326"/>
    </row>
    <row r="46" spans="2:3" ht="12.75">
      <c r="B46" s="326"/>
      <c r="C46" s="326"/>
    </row>
    <row r="47" spans="2:3" ht="12.75">
      <c r="B47" s="326"/>
      <c r="C47" s="326"/>
    </row>
    <row r="48" spans="2:3" ht="12.75">
      <c r="B48" s="326"/>
      <c r="C48" s="326"/>
    </row>
    <row r="49" spans="2:3" ht="12.75">
      <c r="B49" s="326"/>
      <c r="C49" s="326"/>
    </row>
    <row r="50" spans="2:3" ht="12.75">
      <c r="B50" s="326"/>
      <c r="C50" s="326"/>
    </row>
    <row r="51" spans="2:3" ht="12.75">
      <c r="B51" s="326"/>
      <c r="C51" s="326"/>
    </row>
    <row r="52" spans="2:3" ht="12.75">
      <c r="B52" s="326"/>
      <c r="C52" s="326"/>
    </row>
    <row r="53" spans="2:3" ht="12.75">
      <c r="B53" s="326"/>
      <c r="C53" s="326"/>
    </row>
    <row r="54" spans="2:3" ht="12.75">
      <c r="B54" s="326"/>
      <c r="C54" s="326"/>
    </row>
    <row r="55" spans="2:3" ht="12.75">
      <c r="B55" s="326"/>
      <c r="C55" s="326"/>
    </row>
    <row r="56" spans="2:3" ht="12.75">
      <c r="B56" s="326"/>
      <c r="C56" s="326"/>
    </row>
    <row r="57" spans="2:3" ht="12.75">
      <c r="B57" s="326"/>
      <c r="C57" s="326"/>
    </row>
    <row r="58" spans="2:3" ht="12.75">
      <c r="B58" s="326"/>
      <c r="C58" s="326"/>
    </row>
    <row r="59" spans="2:3" ht="12.75">
      <c r="B59" s="326"/>
      <c r="C59" s="326"/>
    </row>
    <row r="60" spans="2:3" ht="12.75">
      <c r="B60" s="326"/>
      <c r="C60" s="326"/>
    </row>
    <row r="61" spans="2:3" ht="12.75">
      <c r="B61" s="326"/>
      <c r="C61" s="326"/>
    </row>
    <row r="62" spans="2:3" ht="12.75">
      <c r="B62" s="326"/>
      <c r="C62" s="326"/>
    </row>
    <row r="63" spans="2:3" ht="12.75">
      <c r="B63" s="326"/>
      <c r="C63" s="326"/>
    </row>
    <row r="64" spans="2:3" ht="12.75">
      <c r="B64" s="326"/>
      <c r="C64" s="326"/>
    </row>
    <row r="65" spans="2:3" ht="12.75">
      <c r="B65" s="326"/>
      <c r="C65" s="326"/>
    </row>
    <row r="66" spans="2:3" ht="12.75">
      <c r="B66" s="326"/>
      <c r="C66" s="326"/>
    </row>
    <row r="67" spans="2:3" ht="12.75">
      <c r="B67" s="326"/>
      <c r="C67" s="326"/>
    </row>
    <row r="68" spans="2:3" ht="12.75">
      <c r="B68" s="326"/>
      <c r="C68" s="326"/>
    </row>
    <row r="69" spans="2:3" ht="12.75">
      <c r="B69" s="326"/>
      <c r="C69" s="326"/>
    </row>
    <row r="70" spans="2:3" ht="12.75">
      <c r="B70" s="326"/>
      <c r="C70" s="326"/>
    </row>
    <row r="71" spans="2:3" ht="12.75">
      <c r="B71" s="326"/>
      <c r="C71" s="326"/>
    </row>
    <row r="72" spans="2:3" ht="12.75">
      <c r="B72" s="326"/>
      <c r="C72" s="326"/>
    </row>
    <row r="73" spans="2:3" ht="12.75">
      <c r="B73" s="326"/>
      <c r="C73" s="326"/>
    </row>
    <row r="74" spans="2:3" ht="12.75">
      <c r="B74" s="326"/>
      <c r="C74" s="326"/>
    </row>
    <row r="75" spans="2:3" ht="12.75">
      <c r="B75" s="326"/>
      <c r="C75" s="326"/>
    </row>
    <row r="76" spans="2:3" ht="12.75">
      <c r="B76" s="326"/>
      <c r="C76" s="326"/>
    </row>
    <row r="77" spans="2:3" ht="12.75">
      <c r="B77" s="326"/>
      <c r="C77" s="326"/>
    </row>
    <row r="78" spans="2:3" ht="12.75">
      <c r="B78" s="326"/>
      <c r="C78" s="326"/>
    </row>
    <row r="79" spans="2:3" ht="12.75">
      <c r="B79" s="326"/>
      <c r="C79" s="326"/>
    </row>
    <row r="80" spans="2:3" ht="12.75">
      <c r="B80" s="326"/>
      <c r="C80" s="326"/>
    </row>
    <row r="81" spans="2:3" ht="12.75">
      <c r="B81" s="326"/>
      <c r="C81" s="326"/>
    </row>
    <row r="82" spans="2:3" ht="12.75">
      <c r="B82" s="326"/>
      <c r="C82" s="326"/>
    </row>
    <row r="83" spans="2:3" ht="12.75">
      <c r="B83" s="326"/>
      <c r="C83" s="326"/>
    </row>
    <row r="84" spans="2:3" ht="12.75">
      <c r="B84" s="326"/>
      <c r="C84" s="326"/>
    </row>
    <row r="85" spans="2:3" ht="12.75">
      <c r="B85" s="326"/>
      <c r="C85" s="326"/>
    </row>
    <row r="86" spans="2:3" ht="12.75">
      <c r="B86" s="326"/>
      <c r="C86" s="326"/>
    </row>
    <row r="87" spans="2:3" ht="12.75">
      <c r="B87" s="326"/>
      <c r="C87" s="326"/>
    </row>
    <row r="88" spans="2:3" ht="12.75">
      <c r="B88" s="326"/>
      <c r="C88" s="326"/>
    </row>
    <row r="89" spans="2:3" ht="12.75">
      <c r="B89" s="326"/>
      <c r="C89" s="326"/>
    </row>
    <row r="90" spans="2:3" ht="12.75">
      <c r="B90" s="326"/>
      <c r="C90" s="326"/>
    </row>
    <row r="91" spans="2:3" ht="12.75">
      <c r="B91" s="326"/>
      <c r="C91" s="326"/>
    </row>
    <row r="92" spans="2:3" ht="12.75">
      <c r="B92" s="326"/>
      <c r="C92" s="326"/>
    </row>
    <row r="93" spans="2:3" ht="12.75">
      <c r="B93" s="326"/>
      <c r="C93" s="326"/>
    </row>
    <row r="94" spans="2:3" ht="12.75">
      <c r="B94" s="326"/>
      <c r="C94" s="326"/>
    </row>
    <row r="95" spans="2:3" ht="12.75">
      <c r="B95" s="326"/>
      <c r="C95" s="326"/>
    </row>
    <row r="96" spans="2:3" ht="12.75">
      <c r="B96" s="326"/>
      <c r="C96" s="326"/>
    </row>
    <row r="97" spans="2:3" ht="12.75">
      <c r="B97" s="326"/>
      <c r="C97" s="326"/>
    </row>
    <row r="98" spans="2:3" ht="12.75">
      <c r="B98" s="326"/>
      <c r="C98" s="326"/>
    </row>
    <row r="99" spans="2:3" ht="12.75">
      <c r="B99" s="326"/>
      <c r="C99" s="326"/>
    </row>
    <row r="100" spans="2:3" ht="12.75">
      <c r="B100" s="326"/>
      <c r="C100" s="326"/>
    </row>
    <row r="101" spans="2:3" ht="12.75">
      <c r="B101" s="326"/>
      <c r="C101" s="326"/>
    </row>
    <row r="102" spans="2:3" ht="12.75">
      <c r="B102" s="326"/>
      <c r="C102" s="326"/>
    </row>
    <row r="103" spans="2:3" ht="12.75">
      <c r="B103" s="326"/>
      <c r="C103" s="326"/>
    </row>
    <row r="104" spans="2:3" ht="12.75">
      <c r="B104" s="326"/>
      <c r="C104" s="326"/>
    </row>
    <row r="105" spans="2:3" ht="12.75">
      <c r="B105" s="326"/>
      <c r="C105" s="326"/>
    </row>
    <row r="106" spans="2:3" ht="12.75">
      <c r="B106" s="326"/>
      <c r="C106" s="326"/>
    </row>
    <row r="107" spans="2:3" ht="12.75">
      <c r="B107" s="326"/>
      <c r="C107" s="326"/>
    </row>
    <row r="108" spans="2:3" ht="12.75">
      <c r="B108" s="326"/>
      <c r="C108" s="326"/>
    </row>
    <row r="109" spans="2:3" ht="12.75">
      <c r="B109" s="326"/>
      <c r="C109" s="326"/>
    </row>
    <row r="110" spans="2:3" ht="12.75">
      <c r="B110" s="326"/>
      <c r="C110" s="326"/>
    </row>
    <row r="111" spans="2:3" ht="12.75">
      <c r="B111" s="326"/>
      <c r="C111" s="326"/>
    </row>
    <row r="112" spans="2:3" ht="12.75">
      <c r="B112" s="326"/>
      <c r="C112" s="326"/>
    </row>
    <row r="113" spans="2:3" ht="12.75">
      <c r="B113" s="326"/>
      <c r="C113" s="326"/>
    </row>
    <row r="114" spans="2:3" ht="12.75">
      <c r="B114" s="326"/>
      <c r="C114" s="326"/>
    </row>
    <row r="115" spans="2:3" ht="12.75">
      <c r="B115" s="326"/>
      <c r="C115" s="326"/>
    </row>
    <row r="116" spans="1:3" ht="12.75">
      <c r="A116" s="326" t="s">
        <v>261</v>
      </c>
      <c r="B116" s="326"/>
      <c r="C116" s="326"/>
    </row>
    <row r="117" spans="2:3" ht="12.75">
      <c r="B117" s="326"/>
      <c r="C117" s="326"/>
    </row>
    <row r="118" spans="1:3" ht="12.75">
      <c r="A118" s="330" t="s">
        <v>262</v>
      </c>
      <c r="B118" s="326"/>
      <c r="C118" s="326"/>
    </row>
    <row r="119" spans="2:3" ht="12.75">
      <c r="B119" s="326"/>
      <c r="C119" s="326"/>
    </row>
    <row r="120" spans="2:3" ht="12.75">
      <c r="B120" s="326"/>
      <c r="C120" s="326"/>
    </row>
    <row r="121" spans="2:3" ht="12.75">
      <c r="B121" s="326"/>
      <c r="C121" s="326"/>
    </row>
    <row r="122" spans="2:3" ht="12.75">
      <c r="B122" s="326"/>
      <c r="C122" s="326"/>
    </row>
    <row r="123" spans="2:3" ht="12.75">
      <c r="B123" s="326"/>
      <c r="C123" s="326"/>
    </row>
    <row r="124" spans="2:3" ht="12.75">
      <c r="B124" s="326"/>
      <c r="C124" s="326"/>
    </row>
    <row r="125" spans="2:3" ht="12.75">
      <c r="B125" s="326"/>
      <c r="C125" s="326"/>
    </row>
    <row r="126" spans="2:3" ht="12.75">
      <c r="B126" s="326"/>
      <c r="C126" s="326"/>
    </row>
    <row r="127" spans="2:3" ht="12.75">
      <c r="B127" s="326"/>
      <c r="C127" s="326"/>
    </row>
    <row r="128" spans="2:3" ht="12.75">
      <c r="B128" s="326"/>
      <c r="C128" s="326"/>
    </row>
    <row r="129" spans="2:3" ht="12.75">
      <c r="B129" s="326"/>
      <c r="C129" s="326"/>
    </row>
    <row r="130" spans="2:3" ht="12.75">
      <c r="B130" s="326"/>
      <c r="C130" s="326"/>
    </row>
    <row r="131" spans="2:3" ht="12.75">
      <c r="B131" s="326"/>
      <c r="C131" s="326"/>
    </row>
    <row r="132" spans="2:3" ht="12.75">
      <c r="B132" s="326"/>
      <c r="C132" s="326"/>
    </row>
    <row r="133" spans="2:3" ht="12.75">
      <c r="B133" s="326"/>
      <c r="C133" s="326"/>
    </row>
    <row r="134" spans="2:3" ht="12.75">
      <c r="B134" s="326"/>
      <c r="C134" s="326"/>
    </row>
    <row r="135" spans="2:3" ht="12.75">
      <c r="B135" s="326"/>
      <c r="C135" s="326"/>
    </row>
    <row r="136" spans="2:3" ht="12.75">
      <c r="B136" s="326"/>
      <c r="C136" s="326"/>
    </row>
    <row r="137" spans="2:3" ht="12.75">
      <c r="B137" s="326"/>
      <c r="C137" s="326"/>
    </row>
    <row r="138" spans="2:3" ht="12.75">
      <c r="B138" s="326"/>
      <c r="C138" s="326"/>
    </row>
    <row r="139" spans="2:3" ht="12.75">
      <c r="B139" s="326"/>
      <c r="C139" s="326"/>
    </row>
    <row r="140" spans="2:3" ht="12.75">
      <c r="B140" s="326"/>
      <c r="C140" s="326"/>
    </row>
    <row r="141" spans="2:3" ht="12.75">
      <c r="B141" s="326"/>
      <c r="C141" s="326"/>
    </row>
    <row r="142" spans="2:3" ht="12.75">
      <c r="B142" s="326"/>
      <c r="C142" s="326"/>
    </row>
    <row r="143" spans="2:3" ht="12.75">
      <c r="B143" s="326"/>
      <c r="C143" s="326"/>
    </row>
    <row r="144" spans="2:3" ht="12.75">
      <c r="B144" s="326"/>
      <c r="C144" s="326"/>
    </row>
    <row r="145" spans="2:3" ht="12.75">
      <c r="B145" s="326"/>
      <c r="C145" s="326"/>
    </row>
    <row r="146" spans="2:3" ht="12.75">
      <c r="B146" s="326"/>
      <c r="C146" s="326"/>
    </row>
    <row r="147" spans="2:3" ht="12.75">
      <c r="B147" s="326"/>
      <c r="C147" s="326"/>
    </row>
    <row r="148" spans="2:3" ht="12.75">
      <c r="B148" s="326"/>
      <c r="C148" s="326"/>
    </row>
    <row r="149" spans="2:3" ht="12.75">
      <c r="B149" s="326"/>
      <c r="C149" s="326"/>
    </row>
    <row r="150" spans="2:3" ht="12.75">
      <c r="B150" s="326"/>
      <c r="C150" s="326"/>
    </row>
    <row r="151" spans="2:3" ht="12.75">
      <c r="B151" s="326"/>
      <c r="C151" s="326"/>
    </row>
    <row r="152" spans="2:3" ht="12.75">
      <c r="B152" s="326"/>
      <c r="C152" s="326"/>
    </row>
    <row r="153" spans="2:3" ht="12.75">
      <c r="B153" s="326"/>
      <c r="C153" s="326"/>
    </row>
    <row r="154" spans="2:3" ht="12.75">
      <c r="B154" s="326"/>
      <c r="C154" s="326"/>
    </row>
    <row r="155" spans="2:3" ht="12.75">
      <c r="B155" s="326"/>
      <c r="C155" s="326"/>
    </row>
    <row r="156" spans="2:3" ht="12.75">
      <c r="B156" s="326"/>
      <c r="C156" s="326"/>
    </row>
    <row r="157" spans="2:3" ht="12.75">
      <c r="B157" s="326"/>
      <c r="C157" s="326"/>
    </row>
    <row r="158" spans="2:3" ht="12.75">
      <c r="B158" s="326"/>
      <c r="C158" s="326"/>
    </row>
    <row r="159" spans="2:3" ht="12.75">
      <c r="B159" s="326"/>
      <c r="C159" s="326"/>
    </row>
    <row r="160" spans="2:4" ht="12.75">
      <c r="B160" s="326"/>
      <c r="C160" s="326"/>
      <c r="D160" s="326">
        <f>+D158+D155+D122+D113+D106+D115</f>
        <v>0</v>
      </c>
    </row>
    <row r="161" spans="2:3" ht="12.75">
      <c r="B161" s="326"/>
      <c r="C161" s="326"/>
    </row>
    <row r="162" spans="2:3" ht="12.75">
      <c r="B162" s="326"/>
      <c r="C162" s="326"/>
    </row>
    <row r="163" spans="2:3" ht="12.75">
      <c r="B163" s="326"/>
      <c r="C163" s="326"/>
    </row>
    <row r="164" spans="2:3" ht="12.75">
      <c r="B164" s="326"/>
      <c r="C164" s="326"/>
    </row>
    <row r="165" spans="2:3" ht="12.75">
      <c r="B165" s="326"/>
      <c r="C165" s="326"/>
    </row>
    <row r="166" spans="2:3" ht="12.75">
      <c r="B166" s="326"/>
      <c r="C166" s="326"/>
    </row>
    <row r="167" spans="2:3" ht="12.75">
      <c r="B167" s="326"/>
      <c r="C167" s="326"/>
    </row>
    <row r="168" spans="2:3" ht="12.75">
      <c r="B168" s="326"/>
      <c r="C168" s="326"/>
    </row>
    <row r="169" spans="2:3" ht="12.75">
      <c r="B169" s="326"/>
      <c r="C169" s="326"/>
    </row>
    <row r="170" spans="2:3" ht="12.75">
      <c r="B170" s="326"/>
      <c r="C170" s="326"/>
    </row>
    <row r="171" spans="2:3" ht="12.75">
      <c r="B171" s="326"/>
      <c r="C171" s="326"/>
    </row>
    <row r="172" spans="2:3" ht="12.75">
      <c r="B172" s="326"/>
      <c r="C172" s="326"/>
    </row>
    <row r="173" spans="2:3" ht="12.75">
      <c r="B173" s="326"/>
      <c r="C173" s="326"/>
    </row>
    <row r="174" spans="2:3" ht="12.75">
      <c r="B174" s="326"/>
      <c r="C174" s="326"/>
    </row>
    <row r="175" spans="2:3" ht="12.75">
      <c r="B175" s="326"/>
      <c r="C175" s="326"/>
    </row>
    <row r="176" spans="2:3" ht="12.75">
      <c r="B176" s="326"/>
      <c r="C176" s="326"/>
    </row>
    <row r="177" spans="2:3" ht="12.75">
      <c r="B177" s="326"/>
      <c r="C177" s="326"/>
    </row>
    <row r="178" spans="2:3" ht="12.75">
      <c r="B178" s="326"/>
      <c r="C178" s="326"/>
    </row>
    <row r="179" spans="2:3" ht="12.75">
      <c r="B179" s="326"/>
      <c r="C179" s="326"/>
    </row>
    <row r="180" spans="2:3" ht="12.75">
      <c r="B180" s="326"/>
      <c r="C180" s="326"/>
    </row>
    <row r="181" spans="2:3" ht="12.75">
      <c r="B181" s="326"/>
      <c r="C181" s="326"/>
    </row>
    <row r="182" spans="2:3" ht="12.75">
      <c r="B182" s="326"/>
      <c r="C182" s="326"/>
    </row>
    <row r="183" spans="2:3" ht="12.75">
      <c r="B183" s="326"/>
      <c r="C183" s="326"/>
    </row>
    <row r="184" spans="2:3" ht="12.75">
      <c r="B184" s="326"/>
      <c r="C184" s="326"/>
    </row>
    <row r="185" spans="2:3" ht="12.75">
      <c r="B185" s="326"/>
      <c r="C185" s="326"/>
    </row>
    <row r="186" spans="2:3" ht="12.75">
      <c r="B186" s="326"/>
      <c r="C186" s="326"/>
    </row>
    <row r="187" spans="2:3" ht="12.75">
      <c r="B187" s="326"/>
      <c r="C187" s="326"/>
    </row>
    <row r="188" spans="2:3" ht="12.75">
      <c r="B188" s="326"/>
      <c r="C188" s="326"/>
    </row>
    <row r="189" spans="2:3" ht="12.75">
      <c r="B189" s="326"/>
      <c r="C189" s="326"/>
    </row>
    <row r="190" spans="2:3" ht="12.75">
      <c r="B190" s="326"/>
      <c r="C190" s="326"/>
    </row>
    <row r="191" spans="2:3" ht="12.75">
      <c r="B191" s="326"/>
      <c r="C191" s="326"/>
    </row>
    <row r="192" spans="2:3" ht="12.75">
      <c r="B192" s="326"/>
      <c r="C192" s="326"/>
    </row>
    <row r="193" spans="2:3" ht="12.75">
      <c r="B193" s="326"/>
      <c r="C193" s="326"/>
    </row>
    <row r="194" spans="2:3" ht="12.75">
      <c r="B194" s="326"/>
      <c r="C194" s="326"/>
    </row>
    <row r="195" spans="2:3" ht="12.75">
      <c r="B195" s="326"/>
      <c r="C195" s="326"/>
    </row>
    <row r="196" spans="2:3" ht="12.75">
      <c r="B196" s="326"/>
      <c r="C196" s="326"/>
    </row>
    <row r="197" spans="2:3" ht="12.75">
      <c r="B197" s="326"/>
      <c r="C197" s="326"/>
    </row>
    <row r="198" spans="2:3" ht="12.75">
      <c r="B198" s="326"/>
      <c r="C198" s="326"/>
    </row>
    <row r="199" spans="2:3" ht="12.75">
      <c r="B199" s="326"/>
      <c r="C199" s="326"/>
    </row>
    <row r="200" spans="2:3" ht="12.75">
      <c r="B200" s="326"/>
      <c r="C200" s="326"/>
    </row>
    <row r="201" spans="2:3" ht="12.75">
      <c r="B201" s="326"/>
      <c r="C201" s="326"/>
    </row>
    <row r="202" spans="2:3" ht="12.75">
      <c r="B202" s="326"/>
      <c r="C202" s="326"/>
    </row>
    <row r="203" spans="2:3" ht="12.75">
      <c r="B203" s="326"/>
      <c r="C203" s="326"/>
    </row>
    <row r="204" spans="2:3" ht="12.75">
      <c r="B204" s="326"/>
      <c r="C204" s="326"/>
    </row>
    <row r="205" spans="2:3" ht="12.75">
      <c r="B205" s="326"/>
      <c r="C205" s="326"/>
    </row>
    <row r="206" spans="2:3" ht="12.75">
      <c r="B206" s="326"/>
      <c r="C206" s="326"/>
    </row>
    <row r="207" spans="2:3" ht="12.75">
      <c r="B207" s="326"/>
      <c r="C207" s="326"/>
    </row>
    <row r="208" spans="2:3" ht="12.75">
      <c r="B208" s="326"/>
      <c r="C208" s="326"/>
    </row>
    <row r="209" spans="2:3" ht="12.75">
      <c r="B209" s="326"/>
      <c r="C209" s="326"/>
    </row>
    <row r="210" spans="2:3" ht="12.75">
      <c r="B210" s="326"/>
      <c r="C210" s="326"/>
    </row>
    <row r="211" spans="2:3" ht="12.75">
      <c r="B211" s="326"/>
      <c r="C211" s="326"/>
    </row>
    <row r="212" spans="2:3" ht="12.75">
      <c r="B212" s="326"/>
      <c r="C212" s="326"/>
    </row>
    <row r="213" spans="2:3" ht="12.75">
      <c r="B213" s="326"/>
      <c r="C213" s="326"/>
    </row>
    <row r="214" spans="2:3" ht="12.75">
      <c r="B214" s="326"/>
      <c r="C214" s="326"/>
    </row>
    <row r="215" spans="2:3" ht="12.75">
      <c r="B215" s="326"/>
      <c r="C215" s="326"/>
    </row>
    <row r="216" spans="2:3" ht="12.75">
      <c r="B216" s="326"/>
      <c r="C216" s="326"/>
    </row>
    <row r="217" spans="2:3" ht="12.75">
      <c r="B217" s="326"/>
      <c r="C217" s="326"/>
    </row>
    <row r="218" spans="2:3" ht="12.75">
      <c r="B218" s="326"/>
      <c r="C218" s="326"/>
    </row>
    <row r="219" spans="2:3" ht="12.75">
      <c r="B219" s="326"/>
      <c r="C219" s="326"/>
    </row>
    <row r="220" spans="2:3" ht="12.75">
      <c r="B220" s="326"/>
      <c r="C220" s="326"/>
    </row>
    <row r="221" spans="2:3" ht="12.75">
      <c r="B221" s="326"/>
      <c r="C221" s="326"/>
    </row>
    <row r="222" spans="2:3" ht="12.75">
      <c r="B222" s="326"/>
      <c r="C222" s="326"/>
    </row>
    <row r="223" spans="2:3" ht="12.75">
      <c r="B223" s="326"/>
      <c r="C223" s="326"/>
    </row>
    <row r="224" spans="2:3" ht="12.75">
      <c r="B224" s="326"/>
      <c r="C224" s="326"/>
    </row>
    <row r="225" spans="2:3" ht="12.75">
      <c r="B225" s="326"/>
      <c r="C225" s="326"/>
    </row>
    <row r="226" spans="2:3" ht="12.75">
      <c r="B226" s="326"/>
      <c r="C226" s="326"/>
    </row>
    <row r="227" spans="2:3" ht="12.75">
      <c r="B227" s="326"/>
      <c r="C227" s="326"/>
    </row>
    <row r="228" spans="2:3" ht="12.75">
      <c r="B228" s="326"/>
      <c r="C228" s="326"/>
    </row>
    <row r="229" spans="2:3" ht="12.75">
      <c r="B229" s="326"/>
      <c r="C229" s="326"/>
    </row>
    <row r="230" spans="2:3" ht="12.75">
      <c r="B230" s="326"/>
      <c r="C230" s="326"/>
    </row>
    <row r="231" spans="2:3" ht="12.75">
      <c r="B231" s="326"/>
      <c r="C231" s="326"/>
    </row>
    <row r="232" spans="2:3" ht="12.75">
      <c r="B232" s="326"/>
      <c r="C232" s="326"/>
    </row>
    <row r="233" spans="2:3" ht="12.75">
      <c r="B233" s="326"/>
      <c r="C233" s="326"/>
    </row>
    <row r="234" spans="2:3" ht="12.75">
      <c r="B234" s="326"/>
      <c r="C234" s="326"/>
    </row>
    <row r="235" spans="2:3" ht="12.75">
      <c r="B235" s="326"/>
      <c r="C235" s="326"/>
    </row>
    <row r="236" spans="2:3" ht="12.75">
      <c r="B236" s="326"/>
      <c r="C236" s="326"/>
    </row>
    <row r="237" spans="2:3" ht="12.75">
      <c r="B237" s="326"/>
      <c r="C237" s="326"/>
    </row>
    <row r="238" spans="2:3" ht="12.75">
      <c r="B238" s="326"/>
      <c r="C238" s="326"/>
    </row>
    <row r="239" spans="2:3" ht="12.75">
      <c r="B239" s="326"/>
      <c r="C239" s="326"/>
    </row>
    <row r="240" spans="2:3" ht="12.75">
      <c r="B240" s="326"/>
      <c r="C240" s="326"/>
    </row>
    <row r="241" spans="2:3" ht="12.75">
      <c r="B241" s="326"/>
      <c r="C241" s="326"/>
    </row>
    <row r="242" spans="2:3" ht="12.75">
      <c r="B242" s="326"/>
      <c r="C242" s="326"/>
    </row>
    <row r="243" spans="2:3" ht="12.75">
      <c r="B243" s="326"/>
      <c r="C243" s="326"/>
    </row>
    <row r="244" spans="2:3" ht="12.75">
      <c r="B244" s="326"/>
      <c r="C244" s="326"/>
    </row>
    <row r="245" spans="2:3" ht="12.75">
      <c r="B245" s="326"/>
      <c r="C245" s="326"/>
    </row>
    <row r="246" spans="2:3" ht="12.75">
      <c r="B246" s="326"/>
      <c r="C246" s="326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A10" sqref="A10"/>
    </sheetView>
  </sheetViews>
  <sheetFormatPr defaultColWidth="9.140625" defaultRowHeight="12.75"/>
  <cols>
    <col min="1" max="1" width="57.8515625" style="355" customWidth="1"/>
    <col min="2" max="3" width="11.8515625" style="355" customWidth="1"/>
    <col min="4" max="4" width="13.7109375" style="355" customWidth="1"/>
    <col min="5" max="16384" width="9.140625" style="355" customWidth="1"/>
  </cols>
  <sheetData>
    <row r="1" spans="1:4" ht="20.25" customHeight="1">
      <c r="A1" s="382" t="s">
        <v>266</v>
      </c>
      <c r="B1" s="383" t="s">
        <v>263</v>
      </c>
      <c r="C1" s="383" t="s">
        <v>264</v>
      </c>
      <c r="D1" s="384" t="s">
        <v>294</v>
      </c>
    </row>
    <row r="2" spans="1:4" ht="10.5">
      <c r="A2" s="374" t="s">
        <v>354</v>
      </c>
      <c r="B2" s="375"/>
      <c r="C2" s="375"/>
      <c r="D2" s="375"/>
    </row>
    <row r="3" spans="1:4" ht="10.5">
      <c r="A3" s="355" t="s">
        <v>355</v>
      </c>
      <c r="B3" s="376">
        <v>46720</v>
      </c>
      <c r="C3" s="376">
        <v>39403</v>
      </c>
      <c r="D3" s="376">
        <f>+B3-C3</f>
        <v>7317</v>
      </c>
    </row>
    <row r="4" spans="1:4" ht="10.5">
      <c r="A4" s="355" t="s">
        <v>356</v>
      </c>
      <c r="B4" s="376">
        <v>6</v>
      </c>
      <c r="C4" s="376">
        <v>707</v>
      </c>
      <c r="D4" s="376">
        <f aca="true" t="shared" si="0" ref="D4:D28">+B4-C4</f>
        <v>-701</v>
      </c>
    </row>
    <row r="5" spans="1:4" ht="10.5">
      <c r="A5" s="355" t="s">
        <v>282</v>
      </c>
      <c r="B5" s="376">
        <v>41938</v>
      </c>
      <c r="C5" s="376">
        <v>39397</v>
      </c>
      <c r="D5" s="376">
        <f t="shared" si="0"/>
        <v>2541</v>
      </c>
    </row>
    <row r="6" spans="1:4" ht="10.5">
      <c r="A6" s="355" t="s">
        <v>272</v>
      </c>
      <c r="B6" s="376">
        <v>27048</v>
      </c>
      <c r="C6" s="376">
        <v>27535</v>
      </c>
      <c r="D6" s="376">
        <f t="shared" si="0"/>
        <v>-487</v>
      </c>
    </row>
    <row r="7" spans="1:4" ht="10.5">
      <c r="A7" s="355" t="s">
        <v>357</v>
      </c>
      <c r="B7" s="376">
        <v>37140</v>
      </c>
      <c r="C7" s="376">
        <v>41449</v>
      </c>
      <c r="D7" s="376">
        <f t="shared" si="0"/>
        <v>-4309</v>
      </c>
    </row>
    <row r="8" spans="1:4" ht="10.5">
      <c r="A8" s="355" t="s">
        <v>358</v>
      </c>
      <c r="B8" s="376">
        <v>2062</v>
      </c>
      <c r="C8" s="376">
        <v>1522</v>
      </c>
      <c r="D8" s="376">
        <f t="shared" si="0"/>
        <v>540</v>
      </c>
    </row>
    <row r="9" spans="1:4" ht="10.5">
      <c r="A9" s="355" t="s">
        <v>359</v>
      </c>
      <c r="B9" s="376">
        <v>22013</v>
      </c>
      <c r="C9" s="376">
        <v>19299</v>
      </c>
      <c r="D9" s="376">
        <f t="shared" si="0"/>
        <v>2714</v>
      </c>
    </row>
    <row r="10" spans="1:4" ht="10.5">
      <c r="A10" s="355" t="s">
        <v>360</v>
      </c>
      <c r="B10" s="376">
        <v>1939</v>
      </c>
      <c r="C10" s="376">
        <v>2411</v>
      </c>
      <c r="D10" s="376">
        <f t="shared" si="0"/>
        <v>-472</v>
      </c>
    </row>
    <row r="11" spans="1:4" ht="10.5">
      <c r="A11" s="355" t="s">
        <v>361</v>
      </c>
      <c r="B11" s="376">
        <v>-1917</v>
      </c>
      <c r="C11" s="376">
        <v>11</v>
      </c>
      <c r="D11" s="376">
        <f t="shared" si="0"/>
        <v>-1928</v>
      </c>
    </row>
    <row r="12" spans="1:4" ht="10.5">
      <c r="A12" s="355" t="s">
        <v>362</v>
      </c>
      <c r="B12" s="376"/>
      <c r="C12" s="376"/>
      <c r="D12" s="376">
        <f t="shared" si="0"/>
        <v>0</v>
      </c>
    </row>
    <row r="13" spans="1:4" ht="10.5">
      <c r="A13" s="355" t="s">
        <v>278</v>
      </c>
      <c r="B13" s="376">
        <v>-1927</v>
      </c>
      <c r="C13" s="376">
        <f>-1858</f>
        <v>-1858</v>
      </c>
      <c r="D13" s="376">
        <f t="shared" si="0"/>
        <v>-69</v>
      </c>
    </row>
    <row r="14" spans="1:4" ht="10.5">
      <c r="A14" s="355" t="s">
        <v>363</v>
      </c>
      <c r="B14" s="376">
        <v>-11</v>
      </c>
      <c r="C14" s="376">
        <v>-178</v>
      </c>
      <c r="D14" s="376">
        <f t="shared" si="0"/>
        <v>167</v>
      </c>
    </row>
    <row r="15" spans="1:4" ht="10.5">
      <c r="A15" s="355" t="s">
        <v>279</v>
      </c>
      <c r="B15" s="376">
        <v>17499</v>
      </c>
      <c r="C15" s="376">
        <v>21484</v>
      </c>
      <c r="D15" s="376">
        <f t="shared" si="0"/>
        <v>-3985</v>
      </c>
    </row>
    <row r="16" spans="1:4" ht="10.5">
      <c r="A16" s="355" t="s">
        <v>364</v>
      </c>
      <c r="B16" s="376">
        <v>-2869</v>
      </c>
      <c r="C16" s="376">
        <v>-5435</v>
      </c>
      <c r="D16" s="376">
        <f t="shared" si="0"/>
        <v>2566</v>
      </c>
    </row>
    <row r="17" spans="1:4" ht="10.5">
      <c r="A17" s="355" t="s">
        <v>365</v>
      </c>
      <c r="B17" s="376"/>
      <c r="C17" s="376"/>
      <c r="D17" s="376"/>
    </row>
    <row r="18" spans="1:4" ht="10.5">
      <c r="A18" s="355" t="s">
        <v>366</v>
      </c>
      <c r="B18" s="376">
        <v>-38556</v>
      </c>
      <c r="C18" s="376">
        <v>-91221</v>
      </c>
      <c r="D18" s="376">
        <f t="shared" si="0"/>
        <v>52665</v>
      </c>
    </row>
    <row r="19" spans="1:4" ht="10.5">
      <c r="A19" s="355" t="s">
        <v>367</v>
      </c>
      <c r="B19" s="376">
        <v>3130</v>
      </c>
      <c r="C19" s="376">
        <v>1000</v>
      </c>
      <c r="D19" s="376">
        <f>+B19-C19</f>
        <v>2130</v>
      </c>
    </row>
    <row r="20" spans="1:4" ht="10.5">
      <c r="A20" s="355" t="s">
        <v>368</v>
      </c>
      <c r="B20" s="376">
        <v>-15046</v>
      </c>
      <c r="C20" s="376">
        <v>-20813</v>
      </c>
      <c r="D20" s="376">
        <f t="shared" si="0"/>
        <v>5767</v>
      </c>
    </row>
    <row r="21" spans="1:4" ht="10.5">
      <c r="A21" s="355" t="s">
        <v>369</v>
      </c>
      <c r="B21" s="376">
        <v>39452</v>
      </c>
      <c r="C21" s="376">
        <v>52110</v>
      </c>
      <c r="D21" s="376">
        <f t="shared" si="0"/>
        <v>-12658</v>
      </c>
    </row>
    <row r="22" spans="1:4" ht="10.5">
      <c r="A22" s="355" t="s">
        <v>370</v>
      </c>
      <c r="B22" s="376">
        <v>-5016</v>
      </c>
      <c r="C22" s="376">
        <v>20954</v>
      </c>
      <c r="D22" s="376">
        <f t="shared" si="0"/>
        <v>-25970</v>
      </c>
    </row>
    <row r="23" spans="1:4" s="377" customFormat="1" ht="10.5">
      <c r="A23" s="377" t="s">
        <v>371</v>
      </c>
      <c r="B23" s="378">
        <v>-14048</v>
      </c>
      <c r="C23" s="378">
        <v>-11471</v>
      </c>
      <c r="D23" s="378">
        <f t="shared" si="0"/>
        <v>-2577</v>
      </c>
    </row>
    <row r="24" spans="1:4" ht="10.5">
      <c r="A24" s="355" t="s">
        <v>372</v>
      </c>
      <c r="B24" s="376">
        <v>-9953</v>
      </c>
      <c r="C24" s="376">
        <v>-8159</v>
      </c>
      <c r="D24" s="376">
        <f t="shared" si="0"/>
        <v>-1794</v>
      </c>
    </row>
    <row r="25" spans="1:4" ht="10.5">
      <c r="A25" s="355" t="s">
        <v>373</v>
      </c>
      <c r="B25" s="376">
        <v>-17394</v>
      </c>
      <c r="C25" s="376">
        <f>32603-1522-20624-970</f>
        <v>9487</v>
      </c>
      <c r="D25" s="376">
        <f t="shared" si="0"/>
        <v>-26881</v>
      </c>
    </row>
    <row r="26" spans="1:4" ht="10.5">
      <c r="A26" s="379" t="s">
        <v>374</v>
      </c>
      <c r="B26" s="380">
        <f>SUM(B3:B25)</f>
        <v>132210</v>
      </c>
      <c r="C26" s="380">
        <f>SUM(C3:C25)</f>
        <v>137634</v>
      </c>
      <c r="D26" s="380">
        <f>SUM(D3:D25)</f>
        <v>-5424</v>
      </c>
    </row>
    <row r="27" spans="1:4" ht="10.5">
      <c r="A27" s="355" t="s">
        <v>375</v>
      </c>
      <c r="B27" s="376">
        <v>-14959</v>
      </c>
      <c r="C27" s="376">
        <v>-17363</v>
      </c>
      <c r="D27" s="376">
        <f t="shared" si="0"/>
        <v>2404</v>
      </c>
    </row>
    <row r="28" spans="1:4" ht="10.5">
      <c r="A28" s="355" t="s">
        <v>376</v>
      </c>
      <c r="B28" s="376">
        <v>-26826</v>
      </c>
      <c r="C28" s="376">
        <v>-22765</v>
      </c>
      <c r="D28" s="376">
        <f t="shared" si="0"/>
        <v>-4061</v>
      </c>
    </row>
    <row r="29" spans="1:4" ht="10.5">
      <c r="A29" s="379" t="s">
        <v>377</v>
      </c>
      <c r="B29" s="380">
        <f>SUM(B26:B28)</f>
        <v>90425</v>
      </c>
      <c r="C29" s="380">
        <f>SUM(C26:C28)</f>
        <v>97506</v>
      </c>
      <c r="D29" s="380">
        <f>SUM(D26:D28)</f>
        <v>-7081</v>
      </c>
    </row>
    <row r="30" spans="2:4" ht="10.5">
      <c r="B30" s="376"/>
      <c r="C30" s="376"/>
      <c r="D30" s="376"/>
    </row>
    <row r="31" spans="1:4" ht="10.5">
      <c r="A31" s="374" t="s">
        <v>378</v>
      </c>
      <c r="B31" s="376"/>
      <c r="C31" s="376"/>
      <c r="D31" s="376"/>
    </row>
    <row r="32" spans="1:4" ht="10.5">
      <c r="A32" s="355" t="s">
        <v>379</v>
      </c>
      <c r="B32" s="376">
        <v>-17230</v>
      </c>
      <c r="C32" s="376">
        <v>-29170</v>
      </c>
      <c r="D32" s="376">
        <f aca="true" t="shared" si="1" ref="D32:D41">+B32-C32</f>
        <v>11940</v>
      </c>
    </row>
    <row r="33" spans="1:4" ht="10.5">
      <c r="A33" s="355" t="s">
        <v>380</v>
      </c>
      <c r="B33" s="376">
        <v>3419</v>
      </c>
      <c r="C33" s="376">
        <v>959</v>
      </c>
      <c r="D33" s="376">
        <f t="shared" si="1"/>
        <v>2460</v>
      </c>
    </row>
    <row r="34" spans="1:4" ht="10.5">
      <c r="A34" s="355" t="s">
        <v>381</v>
      </c>
      <c r="B34" s="376">
        <v>-38673</v>
      </c>
      <c r="C34" s="376">
        <v>-37953</v>
      </c>
      <c r="D34" s="376">
        <f t="shared" si="1"/>
        <v>-720</v>
      </c>
    </row>
    <row r="35" spans="1:4" ht="10.5">
      <c r="A35" s="355" t="s">
        <v>383</v>
      </c>
      <c r="B35" s="376"/>
      <c r="C35" s="376"/>
      <c r="D35" s="376">
        <f>+B35-C35</f>
        <v>0</v>
      </c>
    </row>
    <row r="36" spans="1:4" ht="10.5">
      <c r="A36" s="355" t="s">
        <v>382</v>
      </c>
      <c r="B36" s="376">
        <v>182</v>
      </c>
      <c r="C36" s="376">
        <v>99</v>
      </c>
      <c r="D36" s="376">
        <f t="shared" si="1"/>
        <v>83</v>
      </c>
    </row>
    <row r="37" spans="1:4" ht="10.5">
      <c r="A37" s="355" t="s">
        <v>384</v>
      </c>
      <c r="B37" s="376"/>
      <c r="C37" s="376"/>
      <c r="D37" s="376">
        <f t="shared" si="1"/>
        <v>0</v>
      </c>
    </row>
    <row r="38" spans="1:4" ht="10.5">
      <c r="A38" s="355" t="s">
        <v>385</v>
      </c>
      <c r="B38" s="376"/>
      <c r="C38" s="376"/>
      <c r="D38" s="376">
        <f>+B38-C38</f>
        <v>0</v>
      </c>
    </row>
    <row r="39" spans="1:4" ht="10.5">
      <c r="A39" s="355" t="s">
        <v>386</v>
      </c>
      <c r="B39" s="376"/>
      <c r="C39" s="376"/>
      <c r="D39" s="376">
        <f t="shared" si="1"/>
        <v>0</v>
      </c>
    </row>
    <row r="40" spans="1:4" ht="10.5">
      <c r="A40" s="355" t="s">
        <v>387</v>
      </c>
      <c r="B40" s="376">
        <v>-21207</v>
      </c>
      <c r="C40" s="376">
        <v>-25007</v>
      </c>
      <c r="D40" s="376">
        <f>+B40-C40</f>
        <v>3800</v>
      </c>
    </row>
    <row r="41" spans="1:4" ht="10.5">
      <c r="A41" s="355" t="s">
        <v>389</v>
      </c>
      <c r="B41" s="376"/>
      <c r="C41" s="376"/>
      <c r="D41" s="376">
        <f t="shared" si="1"/>
        <v>0</v>
      </c>
    </row>
    <row r="42" spans="1:4" ht="10.5">
      <c r="A42" s="355" t="s">
        <v>388</v>
      </c>
      <c r="B42" s="376">
        <v>1189</v>
      </c>
      <c r="C42" s="376">
        <v>1214</v>
      </c>
      <c r="D42" s="376">
        <f>+B42-C42</f>
        <v>-25</v>
      </c>
    </row>
    <row r="43" spans="1:4" ht="10.5">
      <c r="A43" s="379" t="s">
        <v>390</v>
      </c>
      <c r="B43" s="380">
        <f>SUM(B32:B42)</f>
        <v>-72320</v>
      </c>
      <c r="C43" s="380">
        <f>SUM(C32:C42)</f>
        <v>-89858</v>
      </c>
      <c r="D43" s="380">
        <f>SUM(D32:D42)</f>
        <v>17538</v>
      </c>
    </row>
    <row r="44" spans="2:4" ht="10.5">
      <c r="B44" s="376"/>
      <c r="C44" s="376"/>
      <c r="D44" s="376"/>
    </row>
    <row r="45" spans="1:4" ht="10.5">
      <c r="A45" s="355" t="s">
        <v>391</v>
      </c>
      <c r="B45" s="376"/>
      <c r="C45" s="376"/>
      <c r="D45" s="376"/>
    </row>
    <row r="46" spans="1:4" ht="10.5">
      <c r="A46" s="355" t="s">
        <v>392</v>
      </c>
      <c r="B46" s="376">
        <v>-3344</v>
      </c>
      <c r="C46" s="376">
        <v>-1179</v>
      </c>
      <c r="D46" s="376">
        <f>+B46-C46</f>
        <v>-2165</v>
      </c>
    </row>
    <row r="47" spans="1:4" ht="10.5">
      <c r="A47" s="355" t="s">
        <v>394</v>
      </c>
      <c r="B47" s="376">
        <v>-25765</v>
      </c>
      <c r="C47" s="376">
        <v>-22117</v>
      </c>
      <c r="D47" s="376"/>
    </row>
    <row r="48" spans="1:4" ht="10.5">
      <c r="A48" s="355" t="s">
        <v>393</v>
      </c>
      <c r="B48" s="376">
        <v>10131</v>
      </c>
      <c r="C48" s="376">
        <v>254894</v>
      </c>
      <c r="D48" s="376">
        <f>+B48-C48</f>
        <v>-244763</v>
      </c>
    </row>
    <row r="49" spans="1:4" ht="10.5">
      <c r="A49" s="355" t="s">
        <v>395</v>
      </c>
      <c r="B49" s="376">
        <v>-62497</v>
      </c>
      <c r="C49" s="376">
        <v>-70418</v>
      </c>
      <c r="D49" s="376">
        <f>+B49-C49</f>
        <v>7921</v>
      </c>
    </row>
    <row r="50" spans="1:4" ht="10.5">
      <c r="A50" s="355" t="s">
        <v>396</v>
      </c>
      <c r="B50" s="376"/>
      <c r="C50" s="376"/>
      <c r="D50" s="376">
        <f>+B50-C50</f>
        <v>0</v>
      </c>
    </row>
    <row r="51" spans="1:4" ht="10.5">
      <c r="A51" s="355" t="s">
        <v>397</v>
      </c>
      <c r="B51" s="376">
        <v>-566</v>
      </c>
      <c r="C51" s="376">
        <v>-542</v>
      </c>
      <c r="D51" s="376">
        <f>+B51-C51</f>
        <v>-24</v>
      </c>
    </row>
    <row r="52" spans="1:4" ht="10.5">
      <c r="A52" s="379" t="s">
        <v>398</v>
      </c>
      <c r="B52" s="380">
        <f>SUM(B46:B51)</f>
        <v>-82041</v>
      </c>
      <c r="C52" s="380">
        <f>SUM(C46:C51)</f>
        <v>160638</v>
      </c>
      <c r="D52" s="380">
        <f>SUM(D46:D51)</f>
        <v>-239031</v>
      </c>
    </row>
    <row r="53" spans="2:4" ht="10.5">
      <c r="B53" s="376"/>
      <c r="C53" s="376"/>
      <c r="D53" s="376"/>
    </row>
    <row r="54" spans="1:4" ht="10.5">
      <c r="A54" s="373" t="s">
        <v>399</v>
      </c>
      <c r="B54" s="380">
        <f>+B52+B43+B29</f>
        <v>-63936</v>
      </c>
      <c r="C54" s="380">
        <f>+C52+C43+C29</f>
        <v>168286</v>
      </c>
      <c r="D54" s="380">
        <f>+D52+D43+D29</f>
        <v>-228574</v>
      </c>
    </row>
    <row r="55" spans="2:4" ht="10.5">
      <c r="B55" s="380"/>
      <c r="C55" s="380"/>
      <c r="D55" s="380"/>
    </row>
    <row r="56" spans="1:4" ht="10.5">
      <c r="A56" s="379" t="s">
        <v>400</v>
      </c>
      <c r="B56" s="380">
        <v>198281</v>
      </c>
      <c r="C56" s="380">
        <v>25976</v>
      </c>
      <c r="D56" s="380">
        <f>+B56-C56</f>
        <v>172305</v>
      </c>
    </row>
    <row r="57" spans="1:4" ht="10.5">
      <c r="A57" s="355" t="s">
        <v>401</v>
      </c>
      <c r="B57" s="376">
        <v>2</v>
      </c>
      <c r="C57" s="376">
        <v>-2020</v>
      </c>
      <c r="D57" s="376">
        <f>+B57-C57</f>
        <v>2022</v>
      </c>
    </row>
    <row r="58" spans="1:4" ht="10.5">
      <c r="A58" s="379" t="s">
        <v>402</v>
      </c>
      <c r="B58" s="380">
        <f>SUM(B54:B57)</f>
        <v>134347</v>
      </c>
      <c r="C58" s="380">
        <f>SUM(C54:C57)</f>
        <v>192242</v>
      </c>
      <c r="D58" s="380">
        <f>+B58-C58</f>
        <v>-57895</v>
      </c>
    </row>
    <row r="71" ht="10.5">
      <c r="A71" s="381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89" t="s">
        <v>231</v>
      </c>
      <c r="C1" s="390"/>
      <c r="D1" s="391"/>
      <c r="E1" s="389" t="s">
        <v>237</v>
      </c>
      <c r="F1" s="390"/>
      <c r="G1" s="391"/>
      <c r="H1" s="390" t="s">
        <v>233</v>
      </c>
      <c r="I1" s="390"/>
      <c r="J1" s="391"/>
      <c r="K1" s="389" t="s">
        <v>234</v>
      </c>
      <c r="L1" s="390"/>
      <c r="M1" s="390"/>
      <c r="N1" s="389" t="s">
        <v>238</v>
      </c>
      <c r="O1" s="390"/>
      <c r="P1" s="391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92" t="s">
        <v>231</v>
      </c>
      <c r="C10" s="393"/>
      <c r="D10" s="394"/>
      <c r="E10" s="392" t="s">
        <v>232</v>
      </c>
      <c r="F10" s="393"/>
      <c r="G10" s="394"/>
      <c r="H10" s="392"/>
      <c r="I10" s="393"/>
      <c r="J10" s="394"/>
      <c r="K10" s="392"/>
      <c r="L10" s="393"/>
      <c r="M10" s="394"/>
      <c r="N10" s="392"/>
      <c r="O10" s="393"/>
      <c r="P10" s="394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ab007295</cp:lastModifiedBy>
  <cp:lastPrinted>2010-11-02T09:39:12Z</cp:lastPrinted>
  <dcterms:created xsi:type="dcterms:W3CDTF">2000-04-06T09:46:24Z</dcterms:created>
  <dcterms:modified xsi:type="dcterms:W3CDTF">2010-11-02T09:39:15Z</dcterms:modified>
  <cp:category/>
  <cp:version/>
  <cp:contentType/>
  <cp:contentStatus/>
</cp:coreProperties>
</file>